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240" windowHeight="784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Tsp!$A$3:$Q$128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Tsp!$A$1:$P$126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G42" i="4" l="1"/>
  <c r="C42" i="4"/>
  <c r="G57" i="4"/>
  <c r="C57" i="4" l="1"/>
  <c r="F27" i="2"/>
  <c r="G27" i="2"/>
  <c r="H27" i="2"/>
  <c r="I27" i="2"/>
  <c r="J27" i="2"/>
  <c r="K27" i="2"/>
  <c r="L27" i="2"/>
  <c r="M27" i="2"/>
  <c r="N27" i="2"/>
  <c r="O27" i="2"/>
  <c r="E27" i="2"/>
  <c r="L14" i="6" l="1"/>
  <c r="K14" i="6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G22" i="4"/>
  <c r="G23" i="4"/>
  <c r="G24" i="4"/>
  <c r="G25" i="4"/>
  <c r="G26" i="4"/>
  <c r="G27" i="4"/>
  <c r="G28" i="4"/>
  <c r="G29" i="4"/>
  <c r="G31" i="4"/>
  <c r="G32" i="4"/>
  <c r="G33" i="4"/>
  <c r="G34" i="4"/>
  <c r="G35" i="4"/>
  <c r="G36" i="4"/>
  <c r="G37" i="4"/>
  <c r="G38" i="4"/>
  <c r="G39" i="4"/>
  <c r="G40" i="4"/>
  <c r="G41" i="4"/>
  <c r="G43" i="4"/>
  <c r="G44" i="4"/>
  <c r="G45" i="4"/>
  <c r="G46" i="4"/>
  <c r="G48" i="4"/>
  <c r="G49" i="4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4" i="4"/>
  <c r="E10" i="1"/>
  <c r="E5" i="1"/>
  <c r="E6" i="1"/>
  <c r="E7" i="1"/>
  <c r="E11" i="1"/>
  <c r="E12" i="1"/>
  <c r="E13" i="1"/>
  <c r="E14" i="1"/>
  <c r="E15" i="1"/>
  <c r="E16" i="1"/>
  <c r="C17" i="1"/>
  <c r="D17" i="1" l="1"/>
  <c r="E17" i="1" s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4" i="4"/>
  <c r="C121" i="4"/>
  <c r="C122" i="4"/>
  <c r="L17" i="6"/>
  <c r="E17" i="6"/>
  <c r="B17" i="6"/>
  <c r="F17" i="6"/>
  <c r="G17" i="6"/>
  <c r="H17" i="6"/>
  <c r="I17" i="6"/>
  <c r="J17" i="6"/>
  <c r="K17" i="6"/>
  <c r="D17" i="6"/>
  <c r="R14" i="2"/>
  <c r="Q18" i="2"/>
  <c r="C86" i="4"/>
  <c r="C87" i="4"/>
  <c r="N17" i="6"/>
  <c r="E14" i="6" l="1"/>
  <c r="B14" i="6"/>
  <c r="F14" i="6"/>
  <c r="G14" i="6"/>
  <c r="H14" i="6"/>
  <c r="I14" i="6"/>
  <c r="J14" i="6"/>
  <c r="D14" i="6"/>
  <c r="C128" i="4" l="1"/>
  <c r="C127" i="4"/>
  <c r="C25" i="4"/>
  <c r="O34" i="2"/>
  <c r="H35" i="2"/>
  <c r="E35" i="2"/>
  <c r="I35" i="2"/>
  <c r="J35" i="2"/>
  <c r="K35" i="2"/>
  <c r="L35" i="2"/>
  <c r="M35" i="2"/>
  <c r="N35" i="2"/>
  <c r="G35" i="2"/>
  <c r="C34" i="4"/>
  <c r="C31" i="4"/>
  <c r="C29" i="4"/>
  <c r="C26" i="4"/>
  <c r="C120" i="4"/>
  <c r="C111" i="4"/>
  <c r="C112" i="4"/>
  <c r="C113" i="4"/>
  <c r="C114" i="4"/>
  <c r="C115" i="4"/>
  <c r="C116" i="4"/>
  <c r="C117" i="4"/>
  <c r="C118" i="4"/>
  <c r="C119" i="4"/>
  <c r="C104" i="4"/>
  <c r="C19" i="4"/>
  <c r="O22" i="2"/>
  <c r="O24" i="2"/>
  <c r="N23" i="2"/>
  <c r="H23" i="2"/>
  <c r="E23" i="2"/>
  <c r="I23" i="2"/>
  <c r="J23" i="2"/>
  <c r="K23" i="2"/>
  <c r="L23" i="2"/>
  <c r="M23" i="2"/>
  <c r="G23" i="2"/>
  <c r="O19" i="2"/>
  <c r="H20" i="2"/>
  <c r="E20" i="2"/>
  <c r="I20" i="2"/>
  <c r="J20" i="2"/>
  <c r="K20" i="2"/>
  <c r="L20" i="2"/>
  <c r="M20" i="2"/>
  <c r="N20" i="2"/>
  <c r="G20" i="2"/>
  <c r="O16" i="2"/>
  <c r="O15" i="2"/>
  <c r="H17" i="2"/>
  <c r="E17" i="2"/>
  <c r="I17" i="2"/>
  <c r="J17" i="2"/>
  <c r="K17" i="2"/>
  <c r="L17" i="2"/>
  <c r="M17" i="2"/>
  <c r="N17" i="2"/>
  <c r="G17" i="2"/>
  <c r="M25" i="2"/>
  <c r="H25" i="2"/>
  <c r="E25" i="2"/>
  <c r="I25" i="2"/>
  <c r="J25" i="2"/>
  <c r="K25" i="2"/>
  <c r="L25" i="2"/>
  <c r="N25" i="2"/>
  <c r="G25" i="2"/>
  <c r="C92" i="4"/>
  <c r="C76" i="4"/>
  <c r="C77" i="4"/>
  <c r="C74" i="4"/>
  <c r="E18" i="6"/>
  <c r="B18" i="6"/>
  <c r="F18" i="6"/>
  <c r="G18" i="6"/>
  <c r="H18" i="6"/>
  <c r="I18" i="6"/>
  <c r="J18" i="6"/>
  <c r="K18" i="6"/>
  <c r="D18" i="6"/>
  <c r="B7" i="6"/>
  <c r="E7" i="6"/>
  <c r="N8" i="1"/>
  <c r="N9" i="1"/>
  <c r="N11" i="1"/>
  <c r="O23" i="2" l="1"/>
  <c r="O35" i="2"/>
  <c r="O20" i="2"/>
  <c r="O17" i="2"/>
  <c r="N26" i="2"/>
  <c r="L26" i="2"/>
  <c r="J26" i="2"/>
  <c r="E26" i="2"/>
  <c r="G26" i="2"/>
  <c r="M26" i="2"/>
  <c r="K26" i="2"/>
  <c r="I26" i="2"/>
  <c r="H26" i="2"/>
  <c r="O25" i="2"/>
  <c r="N6" i="1"/>
  <c r="N7" i="1"/>
  <c r="N10" i="1"/>
  <c r="N12" i="1"/>
  <c r="N13" i="1"/>
  <c r="N14" i="1"/>
  <c r="N15" i="1"/>
  <c r="N16" i="1"/>
  <c r="B20" i="6"/>
  <c r="B19" i="6" s="1"/>
  <c r="G8" i="2"/>
  <c r="G17" i="1"/>
  <c r="E20" i="6" s="1"/>
  <c r="E19" i="6" s="1"/>
  <c r="H17" i="1"/>
  <c r="F20" i="6" s="1"/>
  <c r="F19" i="6" s="1"/>
  <c r="I17" i="1"/>
  <c r="G20" i="6" s="1"/>
  <c r="G19" i="6" s="1"/>
  <c r="J17" i="1"/>
  <c r="H20" i="6" s="1"/>
  <c r="H19" i="6" s="1"/>
  <c r="K17" i="1"/>
  <c r="I20" i="6" s="1"/>
  <c r="I19" i="6" s="1"/>
  <c r="L17" i="1"/>
  <c r="J20" i="6" s="1"/>
  <c r="J19" i="6" s="1"/>
  <c r="M17" i="1"/>
  <c r="K20" i="6" s="1"/>
  <c r="K19" i="6" s="1"/>
  <c r="F17" i="1"/>
  <c r="D20" i="6" s="1"/>
  <c r="D19" i="6" s="1"/>
  <c r="H45" i="2"/>
  <c r="E45" i="2"/>
  <c r="I45" i="2"/>
  <c r="J45" i="2"/>
  <c r="K45" i="2"/>
  <c r="L45" i="2"/>
  <c r="M45" i="2"/>
  <c r="N45" i="2"/>
  <c r="G45" i="2"/>
  <c r="O44" i="2"/>
  <c r="C38" i="4"/>
  <c r="C110" i="4"/>
  <c r="M11" i="2"/>
  <c r="N11" i="2"/>
  <c r="O9" i="2"/>
  <c r="O10" i="2"/>
  <c r="O4" i="2"/>
  <c r="H42" i="2"/>
  <c r="E42" i="2"/>
  <c r="G42" i="2"/>
  <c r="O11" i="2" l="1"/>
  <c r="N17" i="1"/>
  <c r="L20" i="6" s="1"/>
  <c r="O45" i="2"/>
  <c r="L13" i="6"/>
  <c r="L16" i="6"/>
  <c r="B11" i="6" l="1"/>
  <c r="G11" i="6"/>
  <c r="H11" i="6"/>
  <c r="E11" i="6"/>
  <c r="L10" i="6"/>
  <c r="N4" i="1"/>
  <c r="O26" i="2" s="1"/>
  <c r="F7" i="6"/>
  <c r="G7" i="6"/>
  <c r="H7" i="6"/>
  <c r="I7" i="6"/>
  <c r="J7" i="6"/>
  <c r="K7" i="6"/>
  <c r="D7" i="6"/>
  <c r="L11" i="6" l="1"/>
  <c r="C40" i="4"/>
  <c r="C39" i="4"/>
  <c r="C30" i="4"/>
  <c r="C27" i="4"/>
  <c r="C33" i="4"/>
  <c r="H38" i="2"/>
  <c r="E38" i="2"/>
  <c r="I38" i="2"/>
  <c r="J38" i="2"/>
  <c r="K38" i="2"/>
  <c r="L38" i="2"/>
  <c r="M38" i="2"/>
  <c r="N38" i="2"/>
  <c r="G38" i="2"/>
  <c r="O37" i="2"/>
  <c r="O31" i="2"/>
  <c r="H32" i="2"/>
  <c r="E32" i="2"/>
  <c r="I32" i="2"/>
  <c r="J32" i="2"/>
  <c r="K32" i="2"/>
  <c r="L32" i="2"/>
  <c r="M32" i="2"/>
  <c r="N32" i="2"/>
  <c r="G32" i="2"/>
  <c r="O13" i="2"/>
  <c r="H14" i="2"/>
  <c r="E14" i="2"/>
  <c r="I14" i="2"/>
  <c r="J14" i="2"/>
  <c r="K14" i="2"/>
  <c r="L14" i="2"/>
  <c r="M14" i="2"/>
  <c r="N14" i="2"/>
  <c r="G14" i="2"/>
  <c r="H11" i="2"/>
  <c r="E11" i="2"/>
  <c r="I11" i="2"/>
  <c r="G11" i="2"/>
  <c r="H8" i="2"/>
  <c r="E8" i="2"/>
  <c r="I8" i="2"/>
  <c r="J8" i="2"/>
  <c r="K8" i="2"/>
  <c r="L8" i="2"/>
  <c r="M8" i="2"/>
  <c r="N8" i="2"/>
  <c r="O7" i="2"/>
  <c r="H5" i="2"/>
  <c r="E5" i="2"/>
  <c r="I5" i="2"/>
  <c r="J5" i="2"/>
  <c r="K5" i="2"/>
  <c r="L5" i="2"/>
  <c r="M5" i="2"/>
  <c r="N5" i="2"/>
  <c r="G5" i="2"/>
  <c r="O36" i="2"/>
  <c r="C36" i="2"/>
  <c r="O33" i="2"/>
  <c r="C33" i="2"/>
  <c r="O30" i="2"/>
  <c r="C30" i="2"/>
  <c r="O29" i="2"/>
  <c r="C29" i="2"/>
  <c r="O18" i="2"/>
  <c r="C18" i="2"/>
  <c r="O21" i="2"/>
  <c r="C21" i="2"/>
  <c r="C9" i="2"/>
  <c r="C15" i="2"/>
  <c r="O6" i="2"/>
  <c r="C6" i="2"/>
  <c r="O12" i="2"/>
  <c r="C12" i="2"/>
  <c r="O3" i="2"/>
  <c r="O5" i="2" s="1"/>
  <c r="C3" i="2"/>
  <c r="C98" i="4"/>
  <c r="C99" i="4"/>
  <c r="C100" i="4"/>
  <c r="C101" i="4"/>
  <c r="C93" i="4"/>
  <c r="C75" i="4"/>
  <c r="C73" i="4"/>
  <c r="L29" i="6"/>
  <c r="L28" i="6"/>
  <c r="L27" i="6"/>
  <c r="L26" i="6"/>
  <c r="L25" i="6"/>
  <c r="L24" i="6"/>
  <c r="L23" i="6"/>
  <c r="L22" i="6"/>
  <c r="L21" i="6"/>
  <c r="L15" i="6"/>
  <c r="L12" i="6"/>
  <c r="L9" i="6"/>
  <c r="L8" i="6"/>
  <c r="L7" i="6"/>
  <c r="L6" i="6"/>
  <c r="L5" i="6"/>
  <c r="N5" i="1"/>
  <c r="C37" i="4"/>
  <c r="C35" i="4"/>
  <c r="C32" i="4"/>
  <c r="C36" i="4"/>
  <c r="C41" i="4"/>
  <c r="C52" i="4"/>
  <c r="C53" i="4"/>
  <c r="C54" i="4"/>
  <c r="C55" i="4"/>
  <c r="C56" i="4"/>
  <c r="C44" i="4"/>
  <c r="C45" i="4"/>
  <c r="C46" i="4"/>
  <c r="C48" i="4"/>
  <c r="C49" i="4"/>
  <c r="C50" i="4"/>
  <c r="C51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8" i="4"/>
  <c r="C4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8" i="4"/>
  <c r="C79" i="4"/>
  <c r="C80" i="4"/>
  <c r="C81" i="4"/>
  <c r="C82" i="4"/>
  <c r="C83" i="4"/>
  <c r="C84" i="4"/>
  <c r="C85" i="4"/>
  <c r="C88" i="4"/>
  <c r="C89" i="4"/>
  <c r="C90" i="4"/>
  <c r="C91" i="4"/>
  <c r="C94" i="4"/>
  <c r="C95" i="4"/>
  <c r="C96" i="4"/>
  <c r="C97" i="4"/>
  <c r="C4" i="4"/>
  <c r="C102" i="4"/>
  <c r="C103" i="4"/>
  <c r="C43" i="4"/>
  <c r="C105" i="4"/>
  <c r="C106" i="4"/>
  <c r="C107" i="4"/>
  <c r="C108" i="4"/>
  <c r="C109" i="4"/>
  <c r="C123" i="4"/>
  <c r="C124" i="4"/>
  <c r="C125" i="4"/>
  <c r="C126" i="4"/>
  <c r="C5" i="4"/>
  <c r="O38" i="2" l="1"/>
  <c r="L18" i="6"/>
  <c r="L19" i="6" s="1"/>
  <c r="O14" i="2"/>
  <c r="O8" i="2"/>
  <c r="O32" i="2"/>
</calcChain>
</file>

<file path=xl/sharedStrings.xml><?xml version="1.0" encoding="utf-8"?>
<sst xmlns="http://schemas.openxmlformats.org/spreadsheetml/2006/main" count="1459" uniqueCount="753">
  <si>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</si>
  <si>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</si>
  <si>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</si>
  <si>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</si>
  <si>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</si>
  <si>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</si>
  <si>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</si>
  <si>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</si>
  <si>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</si>
  <si>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</si>
  <si>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</si>
  <si>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</si>
  <si>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</si>
  <si>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</si>
  <si>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</si>
  <si>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</si>
  <si>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</si>
  <si>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</si>
  <si>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</si>
  <si>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</si>
  <si>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</si>
  <si>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</si>
  <si>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</si>
  <si>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</si>
  <si>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</si>
  <si>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</si>
  <si>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</si>
  <si>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</si>
  <si>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</si>
  <si>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</si>
  <si>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</si>
  <si>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</si>
  <si>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</si>
  <si>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</si>
  <si>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</si>
  <si>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</si>
  <si>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</si>
  <si>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</si>
  <si>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</si>
  <si>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</si>
  <si>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</si>
  <si>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</si>
  <si>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</si>
  <si>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</si>
  <si>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</si>
  <si>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</si>
  <si>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</si>
  <si>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</si>
  <si>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</si>
  <si>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</si>
  <si>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</si>
  <si>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</si>
  <si>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</si>
  <si>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</si>
  <si>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</si>
  <si>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</si>
  <si>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</si>
  <si>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</si>
  <si>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</si>
  <si>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</si>
  <si>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</si>
  <si>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</si>
  <si>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</si>
  <si>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</si>
  <si>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</si>
  <si>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</si>
  <si>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</si>
  <si>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</si>
  <si>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</si>
  <si>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</si>
  <si>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</si>
  <si>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</si>
  <si>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</si>
  <si>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</si>
  <si>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</si>
  <si>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</si>
  <si>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</si>
  <si>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</si>
  <si>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</si>
  <si>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</si>
  <si>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</si>
  <si>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</si>
  <si>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</si>
  <si>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</si>
  <si>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</si>
  <si>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</si>
  <si>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</si>
  <si>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</si>
  <si>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</si>
  <si>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</si>
  <si>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</si>
  <si>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</si>
  <si>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</si>
  <si>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</si>
  <si>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</si>
  <si>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</si>
  <si>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</si>
  <si>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</si>
  <si>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</si>
  <si>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</si>
  <si>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</si>
  <si>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</si>
  <si>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</si>
  <si>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</si>
  <si>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</si>
  <si>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</si>
  <si>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</si>
  <si>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</si>
  <si>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</si>
  <si>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</si>
  <si>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</si>
  <si>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</si>
  <si>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</si>
  <si>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</si>
  <si>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</si>
  <si>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</si>
  <si>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</si>
  <si>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</si>
  <si>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</si>
  <si>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</si>
  <si>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</si>
  <si>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</si>
  <si>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</si>
  <si>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</si>
  <si>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</si>
  <si>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</si>
  <si>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</si>
  <si>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</si>
  <si>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</si>
  <si>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</si>
  <si>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</si>
  <si>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</si>
  <si>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</si>
  <si>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</si>
  <si>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</si>
  <si>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</si>
  <si>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</si>
  <si>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</si>
  <si>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</si>
  <si>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</si>
  <si>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</si>
  <si>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</si>
  <si>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</si>
  <si>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</si>
  <si>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</si>
  <si>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</si>
  <si>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</si>
  <si>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</si>
  <si>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</si>
  <si>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</si>
  <si>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</si>
  <si>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</si>
  <si>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</si>
  <si>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</si>
  <si>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</si>
  <si>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</si>
  <si>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</si>
  <si>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</si>
  <si>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</si>
  <si>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</si>
  <si>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</si>
  <si>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</si>
  <si>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</si>
  <si>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</si>
  <si>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</si>
  <si>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</si>
  <si>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</si>
  <si>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</si>
  <si>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</si>
  <si>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</si>
  <si>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</si>
  <si>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</si>
  <si>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</si>
  <si>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</si>
  <si>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</si>
  <si>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</si>
  <si>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</si>
  <si>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</si>
  <si>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</si>
  <si>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</si>
  <si>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</si>
  <si>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</si>
  <si>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</si>
  <si>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</si>
  <si>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</si>
  <si>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</si>
  <si>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</si>
  <si>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</si>
  <si>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</si>
  <si>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</si>
  <si>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</si>
  <si>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</si>
  <si>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</si>
  <si>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</si>
  <si>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</si>
  <si>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</si>
  <si>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</si>
  <si>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</si>
  <si>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</si>
  <si>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</si>
  <si>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</si>
  <si>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</si>
  <si>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</si>
  <si>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</si>
  <si>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</si>
  <si>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</si>
  <si>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</si>
  <si>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</si>
  <si>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</si>
  <si>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</si>
  <si>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</si>
  <si>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</si>
  <si>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</si>
  <si>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</si>
  <si>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</si>
  <si>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</si>
  <si>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</si>
  <si>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</si>
  <si>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</si>
  <si>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</si>
  <si>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</si>
  <si>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</si>
  <si>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</si>
  <si>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</si>
  <si>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</si>
  <si>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</si>
  <si>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</si>
  <si>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</si>
  <si>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</si>
  <si>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</si>
  <si>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</si>
  <si>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</si>
  <si>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</si>
  <si>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</si>
  <si>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</si>
  <si>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</si>
  <si>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</si>
  <si>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</si>
  <si>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</si>
  <si>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</si>
  <si>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</si>
  <si>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</si>
  <si>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</si>
  <si>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</si>
  <si>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</si>
  <si>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</si>
  <si>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</si>
  <si>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</si>
  <si>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</si>
  <si>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</si>
  <si>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</si>
  <si>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</si>
  <si>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</si>
  <si>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</si>
  <si>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</si>
  <si>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</si>
  <si>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</si>
  <si>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</si>
  <si>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</si>
  <si>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</si>
  <si>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</si>
  <si>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</si>
  <si>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</si>
  <si>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</si>
  <si>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</si>
  <si>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</si>
  <si>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</si>
  <si>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</si>
  <si>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</si>
  <si>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</si>
  <si>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</si>
  <si>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</si>
  <si>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</si>
  <si>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</si>
  <si>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</si>
  <si>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</si>
  <si>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</si>
  <si>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</si>
  <si>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</si>
  <si>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</si>
  <si>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</si>
  <si>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</si>
  <si>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</si>
  <si>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</si>
  <si>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</si>
  <si>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</si>
  <si>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</si>
  <si>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</si>
  <si>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</si>
  <si>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</si>
  <si>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</si>
  <si>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</si>
  <si>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</si>
  <si>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</si>
  <si>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</si>
  <si>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</si>
  <si>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</si>
  <si>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</si>
  <si>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</si>
  <si>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</si>
  <si>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</si>
  <si>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</si>
  <si>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</si>
  <si>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</si>
  <si>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</si>
  <si>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</si>
  <si>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</si>
  <si>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</si>
  <si>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</si>
  <si>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</si>
  <si>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</si>
  <si>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</si>
  <si>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</si>
  <si>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</si>
  <si>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</si>
  <si>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</si>
  <si>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</si>
  <si>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</si>
  <si>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</si>
  <si>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</si>
  <si>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</si>
  <si>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</si>
  <si>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</si>
  <si>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</si>
  <si>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</si>
  <si>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</si>
  <si>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</si>
  <si>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</si>
  <si>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</si>
  <si>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</si>
  <si>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</si>
  <si>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</si>
  <si>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</si>
  <si>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</si>
  <si>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</si>
  <si>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</si>
  <si>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</si>
  <si>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</si>
  <si>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</si>
  <si>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</si>
  <si>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</si>
  <si>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</si>
  <si>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</si>
  <si>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</si>
  <si>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</si>
  <si>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</si>
  <si>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</si>
  <si>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</si>
  <si>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</si>
  <si>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</si>
  <si>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</si>
  <si>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</si>
  <si>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</si>
  <si>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</si>
  <si>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</si>
  <si>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</si>
  <si>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</si>
  <si>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</si>
  <si>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</si>
  <si>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</si>
  <si>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</si>
  <si>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</si>
  <si>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</si>
  <si>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</si>
  <si>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</si>
  <si>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</si>
  <si>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</si>
  <si>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</si>
  <si>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</si>
  <si>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</si>
  <si>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</si>
  <si>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</si>
  <si>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</si>
  <si>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</si>
  <si>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</si>
  <si>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</si>
  <si>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</si>
  <si>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</si>
  <si>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</si>
  <si>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</si>
  <si>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</si>
  <si>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</si>
  <si>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</si>
  <si>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</si>
  <si>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</si>
  <si>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</si>
  <si>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</si>
  <si>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</si>
  <si>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</si>
  <si>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</si>
  <si>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</si>
  <si>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</si>
  <si>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</si>
  <si>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</si>
  <si>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</si>
  <si>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</si>
  <si>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</si>
  <si>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</si>
  <si>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</si>
  <si>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</si>
  <si>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</si>
  <si>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</si>
  <si>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</si>
  <si>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</si>
  <si>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</si>
  <si>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</si>
  <si>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</si>
  <si>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</si>
  <si>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</si>
  <si>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</si>
  <si>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</si>
  <si>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</si>
  <si>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</si>
  <si>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</si>
  <si>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</si>
  <si>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</si>
  <si>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</si>
  <si>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</si>
  <si>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</si>
  <si>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</si>
  <si>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</si>
  <si>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</si>
  <si>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</si>
  <si>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</si>
  <si>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</si>
  <si>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</si>
  <si>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</si>
  <si>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</si>
  <si>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</si>
  <si>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</si>
  <si>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</si>
  <si>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</si>
  <si>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</si>
  <si>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</si>
  <si>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</si>
  <si>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</si>
  <si>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</si>
  <si>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</si>
  <si>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</si>
  <si>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</si>
  <si>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</si>
  <si>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</si>
  <si>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</si>
  <si>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</si>
  <si>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</si>
  <si>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</si>
  <si>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</si>
  <si>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</si>
  <si>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</si>
  <si>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</si>
  <si>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</si>
  <si>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</si>
  <si>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</si>
  <si>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</si>
  <si>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</si>
  <si>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</si>
  <si>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</si>
  <si>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</si>
  <si>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</si>
  <si>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</si>
  <si>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</si>
  <si>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</si>
  <si>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</si>
  <si>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</si>
  <si>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</si>
  <si>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</si>
  <si>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</si>
  <si>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</si>
  <si>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</si>
  <si>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</si>
  <si>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</si>
  <si>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</si>
  <si>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</si>
  <si>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</si>
  <si>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</si>
  <si>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</si>
  <si>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</si>
  <si>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</si>
  <si>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</si>
  <si>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</si>
  <si>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</si>
  <si>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</si>
  <si>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</si>
  <si>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</si>
  <si>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</si>
  <si>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</si>
  <si>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</si>
  <si>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</si>
  <si>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</si>
  <si>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</si>
  <si>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</si>
  <si>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</si>
  <si>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</si>
  <si>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</si>
  <si>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</si>
  <si>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</si>
  <si>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</si>
  <si>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</si>
  <si>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</si>
  <si>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</si>
  <si>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</si>
  <si>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</si>
  <si>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</si>
  <si>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</si>
  <si>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</si>
  <si>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</si>
  <si>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</si>
  <si>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</si>
  <si>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</si>
  <si>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</si>
  <si>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</si>
  <si>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</si>
  <si>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</si>
  <si>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</si>
  <si>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</si>
  <si>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</si>
  <si>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</si>
  <si>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</si>
  <si>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</si>
  <si>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</si>
  <si>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</si>
  <si>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</si>
  <si>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</si>
  <si>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</si>
  <si>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</si>
  <si>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</si>
  <si>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</si>
  <si>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</si>
  <si>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</si>
  <si>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</si>
  <si>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</si>
  <si>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</si>
  <si>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</si>
  <si>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</si>
  <si>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</si>
  <si>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</si>
  <si>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</si>
  <si>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</si>
  <si>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</si>
  <si>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</si>
  <si>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</si>
  <si>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</si>
  <si>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</si>
  <si>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</si>
  <si>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</si>
  <si>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</si>
  <si>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</si>
  <si>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</si>
  <si>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</si>
  <si>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</si>
  <si>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</si>
  <si>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</si>
  <si>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</si>
  <si>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</si>
  <si>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</si>
  <si>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</si>
  <si>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</si>
  <si>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</si>
  <si>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</si>
  <si>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</si>
  <si>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</si>
  <si>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</si>
  <si>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</si>
  <si>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</si>
  <si>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</si>
  <si>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</si>
  <si>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</si>
  <si>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</si>
  <si>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</si>
  <si>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</si>
  <si>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</si>
  <si>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</si>
  <si>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</si>
  <si>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</si>
  <si>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</si>
  <si>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</si>
  <si>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</si>
  <si>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</si>
  <si>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</si>
  <si>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</si>
  <si>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</si>
  <si>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</si>
  <si>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</si>
  <si>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</si>
  <si>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</si>
  <si>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</si>
  <si>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</si>
  <si>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</si>
  <si>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</si>
  <si>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</si>
  <si>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</si>
  <si>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</si>
  <si>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</si>
  <si>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</si>
  <si>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</si>
  <si>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</si>
  <si>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</si>
  <si>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</si>
  <si>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</si>
  <si>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</si>
  <si>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</si>
  <si>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</si>
  <si>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</si>
  <si>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</si>
  <si>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</si>
  <si>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</si>
  <si>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</si>
  <si>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</si>
  <si>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</si>
  <si>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</si>
  <si>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</si>
  <si>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</si>
  <si>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</si>
  <si>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</si>
  <si>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</si>
  <si>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</si>
  <si>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</si>
  <si>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</si>
  <si>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</si>
  <si>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</si>
  <si>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</si>
  <si>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</si>
  <si>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</si>
  <si>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</si>
  <si>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</si>
  <si>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</si>
  <si>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</si>
  <si>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</si>
  <si>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</si>
  <si>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</si>
  <si>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</si>
  <si>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</si>
  <si>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</si>
  <si>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</si>
  <si>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</si>
  <si>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</si>
  <si>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</si>
  <si>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</si>
  <si>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</si>
  <si>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</si>
  <si>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</si>
  <si>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</si>
  <si>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</si>
  <si>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</si>
  <si>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</si>
  <si>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</si>
  <si>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</si>
  <si>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</si>
  <si>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</si>
  <si>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</si>
  <si>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</si>
  <si>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</si>
  <si>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</si>
  <si>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</si>
  <si>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</si>
  <si>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</si>
  <si>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</si>
  <si>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</si>
  <si>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</si>
  <si>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</si>
  <si>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</si>
  <si>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</si>
  <si>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</si>
  <si>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</si>
  <si>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</si>
  <si>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</si>
  <si>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</si>
  <si>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</si>
  <si>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</si>
  <si>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</si>
  <si>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</si>
  <si>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</si>
  <si>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</si>
  <si>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</si>
  <si>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</si>
  <si>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</si>
  <si>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</si>
  <si>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</si>
  <si>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</si>
  <si>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</si>
  <si>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</si>
  <si>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</si>
  <si>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</si>
  <si>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</si>
  <si>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</si>
  <si>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</si>
  <si>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</si>
  <si>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</si>
  <si>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</si>
  <si>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</si>
  <si>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</si>
  <si>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</si>
  <si>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</si>
  <si>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</si>
  <si>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</si>
  <si>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</si>
  <si>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</si>
  <si>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</si>
  <si>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</si>
  <si>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</si>
  <si>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</si>
  <si>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</si>
  <si>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</si>
  <si>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</si>
  <si>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</si>
  <si>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</si>
  <si>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</si>
  <si>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</si>
  <si>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</si>
  <si>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</si>
  <si>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</si>
  <si>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</si>
  <si>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</si>
  <si>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</si>
  <si>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</si>
  <si>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</si>
  <si>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</si>
  <si>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</si>
  <si>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</si>
  <si>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</si>
  <si>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</si>
  <si>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</si>
  <si>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</si>
  <si>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</si>
  <si>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</si>
  <si>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</si>
  <si>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</si>
  <si>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</si>
  <si>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</si>
  <si>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</si>
  <si>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</si>
  <si>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</si>
  <si>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</si>
  <si>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</si>
  <si>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</si>
  <si>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</si>
  <si>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</si>
  <si>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</si>
  <si>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</si>
  <si>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</si>
  <si>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</si>
  <si>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</si>
  <si>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</si>
  <si>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</si>
  <si>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June Total</t>
  </si>
  <si>
    <t>Jul Aug Total</t>
  </si>
  <si>
    <t>Rakhine June Total</t>
  </si>
  <si>
    <t>Rakhine Jul Aug Total</t>
  </si>
  <si>
    <t>Number</t>
  </si>
  <si>
    <t>% of Total</t>
  </si>
  <si>
    <t>Total No. of Population (Census 2014)</t>
  </si>
  <si>
    <t>Ministry of Social Welfare, Relief and Resettlement' s Response on Flood happened in June/July/August 2015 
by State/Region as of 9 August 2015</t>
  </si>
  <si>
    <t>Ministry of Social Welfare, Relief and Resettlement' s Response on Flood happened in June/July/August 2015 by Township 
as of 9 August 2015 (Source - Department of Relief and Resettlement (RRD))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</si>
</sst>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3" fontId="0" fillId="0" borderId="9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Fill="1" applyBorder="1"/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4" sqref="A4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8" customHeight="1" x14ac:dyDescent="0.25">
      <c r="A1" s="25" t="s">
        <v>751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5">
      <c r="A2" s="26" t="s">
        <v>0</v>
      </c>
      <c r="B2" s="27" t="s">
        <v>724</v>
      </c>
      <c r="C2" s="29" t="s">
        <v>750</v>
      </c>
      <c r="D2" s="31" t="s">
        <v>2</v>
      </c>
      <c r="E2" s="31"/>
      <c r="F2" s="26" t="s">
        <v>22</v>
      </c>
      <c r="G2" s="26"/>
      <c r="H2" s="26" t="s">
        <v>3</v>
      </c>
      <c r="I2" s="26" t="s">
        <v>23</v>
      </c>
      <c r="J2" s="26"/>
      <c r="K2" s="26"/>
      <c r="L2" s="26"/>
      <c r="M2" s="26"/>
      <c r="N2" s="26"/>
    </row>
    <row r="3" spans="1:14" ht="31.5" customHeight="1" x14ac:dyDescent="0.25">
      <c r="A3" s="26"/>
      <c r="B3" s="28"/>
      <c r="C3" s="30"/>
      <c r="D3" s="20" t="s">
        <v>748</v>
      </c>
      <c r="E3" s="20" t="s">
        <v>749</v>
      </c>
      <c r="F3" s="7" t="s">
        <v>722</v>
      </c>
      <c r="G3" s="19" t="s">
        <v>1</v>
      </c>
      <c r="H3" s="26"/>
      <c r="I3" s="3" t="s">
        <v>4</v>
      </c>
      <c r="J3" s="3" t="s">
        <v>5</v>
      </c>
      <c r="K3" s="3" t="s">
        <v>6</v>
      </c>
      <c r="L3" s="3" t="s">
        <v>7</v>
      </c>
      <c r="M3" s="15" t="s">
        <v>738</v>
      </c>
      <c r="N3" s="3" t="s">
        <v>8</v>
      </c>
    </row>
    <row r="4" spans="1:14" x14ac:dyDescent="0.25">
      <c r="A4" s="1" t="s">
        <v>9</v>
      </c>
      <c r="B4" s="1" t="s">
        <v>725</v>
      </c>
      <c r="C4" s="4">
        <v>3188963</v>
      </c>
      <c r="D4" s="4">
        <v>111568</v>
      </c>
      <c r="E4" s="23"/>
      <c r="F4" s="4">
        <v>10872</v>
      </c>
      <c r="G4" s="4">
        <v>18595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0">SUM(I4:M4)</f>
        <v>136144148</v>
      </c>
    </row>
    <row r="5" spans="1:14" x14ac:dyDescent="0.25">
      <c r="A5" s="1" t="s">
        <v>14</v>
      </c>
      <c r="B5" s="1" t="s">
        <v>730</v>
      </c>
      <c r="C5" s="4">
        <v>5320299</v>
      </c>
      <c r="D5" s="4">
        <v>147356</v>
      </c>
      <c r="E5" s="23">
        <f t="shared" ref="E4:E17" si="1">D5/C5*100</f>
        <v>2.7696939589297518</v>
      </c>
      <c r="F5" s="4">
        <v>35</v>
      </c>
      <c r="G5" s="4">
        <v>19161</v>
      </c>
      <c r="H5" s="4">
        <v>7</v>
      </c>
      <c r="I5" s="4">
        <v>32532750</v>
      </c>
      <c r="J5" s="4"/>
      <c r="K5" s="4">
        <v>1750000</v>
      </c>
      <c r="L5" s="4">
        <v>34047900</v>
      </c>
      <c r="M5" s="4">
        <v>700000</v>
      </c>
      <c r="N5" s="4">
        <f>SUM(I5:M5)</f>
        <v>69030650</v>
      </c>
    </row>
    <row r="6" spans="1:14" x14ac:dyDescent="0.25">
      <c r="A6" s="1" t="s">
        <v>20</v>
      </c>
      <c r="B6" s="1" t="s">
        <v>737</v>
      </c>
      <c r="C6" s="4">
        <v>3912711</v>
      </c>
      <c r="D6" s="4">
        <v>308048</v>
      </c>
      <c r="E6" s="23">
        <f t="shared" si="1"/>
        <v>7.8730067209154981</v>
      </c>
      <c r="F6" s="4">
        <v>2710</v>
      </c>
      <c r="G6" s="4">
        <v>63717</v>
      </c>
      <c r="H6" s="4">
        <v>2</v>
      </c>
      <c r="I6" s="4"/>
      <c r="J6" s="4"/>
      <c r="K6" s="4">
        <v>100000000</v>
      </c>
      <c r="L6" s="4">
        <v>56023350</v>
      </c>
      <c r="M6" s="4"/>
      <c r="N6" s="4">
        <f t="shared" ref="N6:N17" si="2">SUM(I6:M6)</f>
        <v>156023350</v>
      </c>
    </row>
    <row r="7" spans="1:14" x14ac:dyDescent="0.25">
      <c r="A7" s="1" t="s">
        <v>18</v>
      </c>
      <c r="B7" s="1" t="s">
        <v>734</v>
      </c>
      <c r="C7" s="4">
        <v>478690</v>
      </c>
      <c r="D7" s="4">
        <v>7678</v>
      </c>
      <c r="E7" s="23">
        <f t="shared" si="1"/>
        <v>1.603960809709833</v>
      </c>
      <c r="F7" s="4">
        <v>1119</v>
      </c>
      <c r="G7" s="4">
        <v>1536</v>
      </c>
      <c r="H7" s="4">
        <v>4</v>
      </c>
      <c r="I7" s="4"/>
      <c r="J7" s="4"/>
      <c r="K7" s="4"/>
      <c r="L7" s="4">
        <v>485468</v>
      </c>
      <c r="M7" s="4">
        <v>100000</v>
      </c>
      <c r="N7" s="4">
        <f t="shared" si="2"/>
        <v>585468</v>
      </c>
    </row>
    <row r="8" spans="1:14" x14ac:dyDescent="0.25">
      <c r="A8" s="1" t="s">
        <v>12</v>
      </c>
      <c r="B8" s="1" t="s">
        <v>728</v>
      </c>
      <c r="C8" s="4">
        <v>6175123</v>
      </c>
      <c r="D8" s="4">
        <v>332712</v>
      </c>
      <c r="E8" s="23"/>
      <c r="F8" s="4">
        <v>222</v>
      </c>
      <c r="G8" s="4">
        <v>82513</v>
      </c>
      <c r="H8" s="4">
        <v>1</v>
      </c>
      <c r="I8" s="4">
        <v>15264450</v>
      </c>
      <c r="J8" s="4"/>
      <c r="K8" s="4"/>
      <c r="L8" s="4">
        <v>5006914</v>
      </c>
      <c r="M8" s="4">
        <v>100000</v>
      </c>
      <c r="N8" s="4">
        <f>SUM(I8:M8)</f>
        <v>20371364</v>
      </c>
    </row>
    <row r="9" spans="1:14" x14ac:dyDescent="0.25">
      <c r="A9" s="1" t="s">
        <v>13</v>
      </c>
      <c r="B9" s="1" t="s">
        <v>729</v>
      </c>
      <c r="C9" s="4">
        <v>4863455</v>
      </c>
      <c r="D9" s="4">
        <v>63280</v>
      </c>
      <c r="E9" s="23"/>
      <c r="F9" s="4">
        <v>23</v>
      </c>
      <c r="G9" s="4">
        <v>16466</v>
      </c>
      <c r="H9" s="4">
        <v>2</v>
      </c>
      <c r="I9" s="4"/>
      <c r="J9" s="4"/>
      <c r="K9" s="4"/>
      <c r="L9" s="4">
        <v>18280872</v>
      </c>
      <c r="M9" s="4"/>
      <c r="N9" s="4">
        <f>SUM(I9:M9)</f>
        <v>18280872</v>
      </c>
    </row>
    <row r="10" spans="1:14" x14ac:dyDescent="0.25">
      <c r="A10" s="1" t="s">
        <v>17</v>
      </c>
      <c r="B10" s="1" t="s">
        <v>733</v>
      </c>
      <c r="C10" s="4">
        <v>6145588</v>
      </c>
      <c r="D10" s="4">
        <v>15243</v>
      </c>
      <c r="E10" s="23">
        <f t="shared" si="1"/>
        <v>0.24803159600025251</v>
      </c>
      <c r="F10" s="4">
        <v>99</v>
      </c>
      <c r="G10" s="4">
        <v>3484</v>
      </c>
      <c r="H10" s="4">
        <v>11</v>
      </c>
      <c r="I10" s="4">
        <v>6763950</v>
      </c>
      <c r="J10" s="4">
        <v>16200</v>
      </c>
      <c r="K10" s="4">
        <v>4900000</v>
      </c>
      <c r="L10" s="4">
        <v>16910288</v>
      </c>
      <c r="M10" s="4">
        <v>800000</v>
      </c>
      <c r="N10" s="4">
        <f t="shared" si="2"/>
        <v>29390438</v>
      </c>
    </row>
    <row r="11" spans="1:14" x14ac:dyDescent="0.25">
      <c r="A11" s="1" t="s">
        <v>11</v>
      </c>
      <c r="B11" s="1" t="s">
        <v>727</v>
      </c>
      <c r="C11" s="4">
        <v>1572657</v>
      </c>
      <c r="D11" s="4">
        <v>4279</v>
      </c>
      <c r="E11" s="23">
        <f t="shared" si="1"/>
        <v>0.27208730193551423</v>
      </c>
      <c r="F11" s="4"/>
      <c r="G11" s="4">
        <v>853</v>
      </c>
      <c r="H11" s="4"/>
      <c r="I11" s="4">
        <v>5230200</v>
      </c>
      <c r="J11" s="4">
        <v>14639790</v>
      </c>
      <c r="K11" s="4"/>
      <c r="L11" s="4"/>
      <c r="M11" s="4"/>
      <c r="N11" s="4">
        <f>SUM(I11:M11)</f>
        <v>19869990</v>
      </c>
    </row>
    <row r="12" spans="1:14" x14ac:dyDescent="0.25">
      <c r="A12" s="1" t="s">
        <v>15</v>
      </c>
      <c r="B12" s="1" t="s">
        <v>731</v>
      </c>
      <c r="C12" s="4">
        <v>1689654</v>
      </c>
      <c r="D12" s="4">
        <v>6063</v>
      </c>
      <c r="E12" s="23">
        <f t="shared" si="1"/>
        <v>0.35883086122957719</v>
      </c>
      <c r="F12" s="4">
        <v>2</v>
      </c>
      <c r="G12" s="4">
        <v>1095</v>
      </c>
      <c r="H12" s="4">
        <v>1</v>
      </c>
      <c r="I12" s="4">
        <v>12703250</v>
      </c>
      <c r="J12" s="4"/>
      <c r="K12" s="4"/>
      <c r="L12" s="4">
        <v>2910540</v>
      </c>
      <c r="M12" s="4">
        <v>100000</v>
      </c>
      <c r="N12" s="4">
        <f t="shared" si="2"/>
        <v>15713790</v>
      </c>
    </row>
    <row r="13" spans="1:14" x14ac:dyDescent="0.25">
      <c r="A13" s="1" t="s">
        <v>16</v>
      </c>
      <c r="B13" s="1" t="s">
        <v>732</v>
      </c>
      <c r="C13" s="4">
        <v>5815384</v>
      </c>
      <c r="D13" s="4">
        <v>6901</v>
      </c>
      <c r="E13" s="23">
        <f t="shared" si="1"/>
        <v>0.11866800197544995</v>
      </c>
      <c r="F13" s="4">
        <v>90</v>
      </c>
      <c r="G13" s="4">
        <v>1043</v>
      </c>
      <c r="H13" s="4">
        <v>9</v>
      </c>
      <c r="I13" s="4"/>
      <c r="J13" s="4"/>
      <c r="K13" s="4"/>
      <c r="L13" s="4">
        <v>1759546</v>
      </c>
      <c r="M13" s="4">
        <v>500000</v>
      </c>
      <c r="N13" s="4">
        <f t="shared" si="2"/>
        <v>2259546</v>
      </c>
    </row>
    <row r="14" spans="1:14" x14ac:dyDescent="0.25">
      <c r="A14" s="1" t="s">
        <v>19</v>
      </c>
      <c r="B14" s="1" t="s">
        <v>735</v>
      </c>
      <c r="C14" s="4">
        <v>2050282</v>
      </c>
      <c r="D14" s="4">
        <v>6632</v>
      </c>
      <c r="E14" s="23">
        <f t="shared" si="1"/>
        <v>0.32346769858975494</v>
      </c>
      <c r="F14" s="4"/>
      <c r="G14" s="4">
        <v>1515</v>
      </c>
      <c r="H14" s="4"/>
      <c r="I14" s="4"/>
      <c r="J14" s="4">
        <v>6504500</v>
      </c>
      <c r="K14" s="4"/>
      <c r="L14" s="4">
        <v>3252980</v>
      </c>
      <c r="M14" s="4"/>
      <c r="N14" s="4">
        <f t="shared" si="2"/>
        <v>9757480</v>
      </c>
    </row>
    <row r="15" spans="1:14" x14ac:dyDescent="0.25">
      <c r="A15" s="1" t="s">
        <v>21</v>
      </c>
      <c r="B15" s="1" t="s">
        <v>736</v>
      </c>
      <c r="C15" s="4">
        <v>7355075</v>
      </c>
      <c r="D15" s="4">
        <v>6143</v>
      </c>
      <c r="E15" s="23">
        <f t="shared" si="1"/>
        <v>8.3520562332811021E-2</v>
      </c>
      <c r="F15" s="4">
        <v>27</v>
      </c>
      <c r="G15" s="4">
        <v>1675</v>
      </c>
      <c r="H15" s="4"/>
      <c r="I15" s="4">
        <v>16650</v>
      </c>
      <c r="J15" s="4"/>
      <c r="K15" s="4"/>
      <c r="L15" s="4">
        <v>10552740</v>
      </c>
      <c r="M15" s="4"/>
      <c r="N15" s="4">
        <f t="shared" si="2"/>
        <v>10569390</v>
      </c>
    </row>
    <row r="16" spans="1:14" x14ac:dyDescent="0.25">
      <c r="A16" s="1" t="s">
        <v>10</v>
      </c>
      <c r="B16" s="1" t="s">
        <v>726</v>
      </c>
      <c r="C16" s="4">
        <v>1406434</v>
      </c>
      <c r="D16" s="4">
        <v>264</v>
      </c>
      <c r="E16" s="23">
        <f t="shared" si="1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</row>
    <row r="17" spans="1:15" x14ac:dyDescent="0.25">
      <c r="A17" s="1" t="s">
        <v>8</v>
      </c>
      <c r="B17" s="1"/>
      <c r="C17" s="4">
        <f>SUM(C4:C16)</f>
        <v>49974315</v>
      </c>
      <c r="D17" s="4">
        <f>SUM(D4:D16)</f>
        <v>1016167</v>
      </c>
      <c r="E17" s="23">
        <f t="shared" si="1"/>
        <v>2.0333785465593675</v>
      </c>
      <c r="F17" s="4">
        <f>SUM(F4:F16)</f>
        <v>15199</v>
      </c>
      <c r="G17" s="4">
        <f t="shared" ref="G17:M17" si="3">SUM(G4:G16)</f>
        <v>211709</v>
      </c>
      <c r="H17" s="4">
        <f t="shared" si="3"/>
        <v>99</v>
      </c>
      <c r="I17" s="4">
        <f t="shared" si="3"/>
        <v>75520850</v>
      </c>
      <c r="J17" s="4">
        <f t="shared" si="3"/>
        <v>23996330</v>
      </c>
      <c r="K17" s="4">
        <f t="shared" si="3"/>
        <v>146950000</v>
      </c>
      <c r="L17" s="4">
        <f t="shared" si="3"/>
        <v>233759186</v>
      </c>
      <c r="M17" s="4">
        <f t="shared" si="3"/>
        <v>8400000</v>
      </c>
      <c r="N17" s="4">
        <f t="shared" si="2"/>
        <v>488626366</v>
      </c>
      <c r="O17" s="8"/>
    </row>
    <row r="19" spans="1:15" x14ac:dyDescent="0.25">
      <c r="A19" t="s">
        <v>743</v>
      </c>
    </row>
  </sheetData>
  <mergeCells count="8">
    <mergeCell ref="A1:N1"/>
    <mergeCell ref="F2:G2"/>
    <mergeCell ref="A2:A3"/>
    <mergeCell ref="H2:H3"/>
    <mergeCell ref="I2:N2"/>
    <mergeCell ref="B2:B3"/>
    <mergeCell ref="C2:C3"/>
    <mergeCell ref="D2:E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7" workbookViewId="0">
      <selection activeCell="L14" sqref="L14"/>
    </sheetView>
  </sheetViews>
  <sheetFormatPr defaultRowHeight="15" x14ac:dyDescent="0.25"/>
  <cols>
    <col min="1" max="1" width="13.5703125" customWidth="1"/>
    <col min="2" max="2" width="11.140625" customWidth="1"/>
    <col min="3" max="3" width="3.85546875" customWidth="1"/>
    <col min="4" max="5" width="10.28515625" customWidth="1"/>
    <col min="6" max="6" width="7.140625" customWidth="1"/>
    <col min="7" max="8" width="10.140625" bestFit="1" customWidth="1"/>
    <col min="9" max="9" width="12" customWidth="1"/>
    <col min="10" max="10" width="12.28515625" customWidth="1"/>
    <col min="11" max="11" width="14.5703125" customWidth="1"/>
    <col min="12" max="12" width="11.140625" bestFit="1" customWidth="1"/>
  </cols>
  <sheetData>
    <row r="1" spans="1:14" ht="48" customHeight="1" x14ac:dyDescent="0.25">
      <c r="A1" s="37" t="s">
        <v>723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ht="12.75" customHeight="1" x14ac:dyDescent="0.25"/>
    <row r="3" spans="1:14" x14ac:dyDescent="0.25">
      <c r="A3" s="26" t="s">
        <v>0</v>
      </c>
      <c r="B3" s="31" t="s">
        <v>2</v>
      </c>
      <c r="C3" s="22"/>
      <c r="D3" s="26" t="s">
        <v>22</v>
      </c>
      <c r="E3" s="26"/>
      <c r="F3" s="26" t="s">
        <v>3</v>
      </c>
      <c r="G3" s="26" t="s">
        <v>23</v>
      </c>
      <c r="H3" s="26"/>
      <c r="I3" s="26"/>
      <c r="J3" s="26"/>
      <c r="K3" s="26"/>
      <c r="L3" s="26"/>
    </row>
    <row r="4" spans="1:14" ht="45" x14ac:dyDescent="0.25">
      <c r="A4" s="26"/>
      <c r="B4" s="31"/>
      <c r="C4" s="22"/>
      <c r="D4" s="7" t="s">
        <v>722</v>
      </c>
      <c r="E4" s="2" t="s">
        <v>1</v>
      </c>
      <c r="F4" s="26"/>
      <c r="G4" s="3" t="s">
        <v>4</v>
      </c>
      <c r="H4" s="3" t="s">
        <v>5</v>
      </c>
      <c r="I4" s="3" t="s">
        <v>6</v>
      </c>
      <c r="J4" s="3" t="s">
        <v>7</v>
      </c>
      <c r="K4" s="15" t="s">
        <v>738</v>
      </c>
      <c r="L4" s="3" t="s">
        <v>8</v>
      </c>
    </row>
    <row r="5" spans="1:14" x14ac:dyDescent="0.25">
      <c r="A5" s="1" t="s">
        <v>9</v>
      </c>
      <c r="B5" s="4">
        <v>13542</v>
      </c>
      <c r="C5" s="4"/>
      <c r="D5" s="4">
        <v>389</v>
      </c>
      <c r="E5" s="4">
        <v>1867</v>
      </c>
      <c r="F5" s="4">
        <v>6</v>
      </c>
      <c r="G5" s="4">
        <v>2835000</v>
      </c>
      <c r="H5" s="4">
        <v>2835840</v>
      </c>
      <c r="I5" s="4">
        <v>40300000</v>
      </c>
      <c r="J5" s="4">
        <v>13669614</v>
      </c>
      <c r="K5" s="4">
        <v>600000</v>
      </c>
      <c r="L5" s="4">
        <f>SUM(G5:K5)</f>
        <v>60240454</v>
      </c>
      <c r="N5" s="18">
        <v>144108</v>
      </c>
    </row>
    <row r="6" spans="1:14" x14ac:dyDescent="0.25">
      <c r="A6" s="1"/>
      <c r="B6" s="4">
        <v>98026</v>
      </c>
      <c r="C6" s="4"/>
      <c r="D6" s="4">
        <v>10483</v>
      </c>
      <c r="E6" s="4">
        <v>16728</v>
      </c>
      <c r="F6" s="4">
        <v>56</v>
      </c>
      <c r="G6" s="4"/>
      <c r="H6" s="4"/>
      <c r="I6" s="4"/>
      <c r="J6" s="4">
        <v>70403694</v>
      </c>
      <c r="K6" s="4">
        <v>5500000</v>
      </c>
      <c r="L6" s="4">
        <f t="shared" ref="L6:L29" si="0">SUM(G6:K6)</f>
        <v>75903694</v>
      </c>
      <c r="N6">
        <v>6063</v>
      </c>
    </row>
    <row r="7" spans="1:14" x14ac:dyDescent="0.25">
      <c r="A7" s="1"/>
      <c r="B7" s="4">
        <f>SUM(B5:B6)</f>
        <v>111568</v>
      </c>
      <c r="C7" s="4"/>
      <c r="D7" s="4">
        <f>SUM(D5:D6)</f>
        <v>10872</v>
      </c>
      <c r="E7" s="4">
        <f>SUM(E5:E6)</f>
        <v>18595</v>
      </c>
      <c r="F7" s="4">
        <f t="shared" ref="F7:K7" si="1">SUM(F5:F6)</f>
        <v>62</v>
      </c>
      <c r="G7" s="4">
        <f t="shared" si="1"/>
        <v>2835000</v>
      </c>
      <c r="H7" s="4">
        <f t="shared" si="1"/>
        <v>2835840</v>
      </c>
      <c r="I7" s="4">
        <f t="shared" si="1"/>
        <v>40300000</v>
      </c>
      <c r="J7" s="4">
        <f t="shared" si="1"/>
        <v>84073308</v>
      </c>
      <c r="K7" s="4">
        <f t="shared" si="1"/>
        <v>6100000</v>
      </c>
      <c r="L7" s="4">
        <f t="shared" si="0"/>
        <v>136144148</v>
      </c>
      <c r="N7">
        <v>7506</v>
      </c>
    </row>
    <row r="8" spans="1:14" x14ac:dyDescent="0.25">
      <c r="A8" s="1" t="s">
        <v>10</v>
      </c>
      <c r="B8" s="4">
        <v>264</v>
      </c>
      <c r="C8" s="4"/>
      <c r="D8" s="4"/>
      <c r="E8" s="4">
        <v>56</v>
      </c>
      <c r="F8" s="4"/>
      <c r="G8" s="4">
        <v>174600</v>
      </c>
      <c r="H8" s="4"/>
      <c r="I8" s="4"/>
      <c r="J8" s="4">
        <v>455280</v>
      </c>
      <c r="K8" s="4"/>
      <c r="L8" s="4">
        <f t="shared" si="0"/>
        <v>629880</v>
      </c>
      <c r="N8">
        <v>15243</v>
      </c>
    </row>
    <row r="9" spans="1:14" x14ac:dyDescent="0.25">
      <c r="A9" s="1" t="s">
        <v>11</v>
      </c>
      <c r="B9" s="4">
        <v>389</v>
      </c>
      <c r="C9" s="4"/>
      <c r="D9" s="4"/>
      <c r="E9" s="4">
        <v>72</v>
      </c>
      <c r="F9" s="4"/>
      <c r="G9" s="4"/>
      <c r="H9" s="4">
        <v>956940</v>
      </c>
      <c r="I9" s="4"/>
      <c r="J9" s="4"/>
      <c r="K9" s="4"/>
      <c r="L9" s="4">
        <f t="shared" si="0"/>
        <v>956940</v>
      </c>
      <c r="N9">
        <v>7678</v>
      </c>
    </row>
    <row r="10" spans="1:14" x14ac:dyDescent="0.25">
      <c r="A10" s="1"/>
      <c r="B10" s="4">
        <v>3890</v>
      </c>
      <c r="C10" s="4"/>
      <c r="D10" s="4"/>
      <c r="E10" s="4">
        <v>781</v>
      </c>
      <c r="F10" s="4"/>
      <c r="G10" s="4">
        <v>5230200</v>
      </c>
      <c r="H10" s="4">
        <v>13682850</v>
      </c>
      <c r="I10" s="4"/>
      <c r="J10" s="4"/>
      <c r="K10" s="4"/>
      <c r="L10" s="4">
        <f t="shared" si="0"/>
        <v>18913050</v>
      </c>
      <c r="N10">
        <v>98026</v>
      </c>
    </row>
    <row r="11" spans="1:14" x14ac:dyDescent="0.25">
      <c r="A11" s="1"/>
      <c r="B11" s="4">
        <f>SUM(B9:B10)</f>
        <v>4279</v>
      </c>
      <c r="C11" s="4"/>
      <c r="D11" s="4"/>
      <c r="E11" s="4">
        <f>SUM(E9:E10)</f>
        <v>853</v>
      </c>
      <c r="F11" s="4"/>
      <c r="G11" s="4">
        <f t="shared" ref="G11:H11" si="2">SUM(G9:G10)</f>
        <v>5230200</v>
      </c>
      <c r="H11" s="4">
        <f t="shared" si="2"/>
        <v>14639790</v>
      </c>
      <c r="I11" s="4"/>
      <c r="J11" s="4"/>
      <c r="K11" s="4"/>
      <c r="L11" s="4">
        <f t="shared" si="0"/>
        <v>19869990</v>
      </c>
      <c r="N11">
        <v>3890</v>
      </c>
    </row>
    <row r="12" spans="1:14" x14ac:dyDescent="0.25">
      <c r="A12" s="1" t="s">
        <v>12</v>
      </c>
      <c r="B12" s="4">
        <v>716</v>
      </c>
      <c r="C12" s="4"/>
      <c r="D12" s="4">
        <v>4</v>
      </c>
      <c r="E12" s="4">
        <v>149</v>
      </c>
      <c r="F12" s="4">
        <v>1</v>
      </c>
      <c r="G12" s="4">
        <v>537750</v>
      </c>
      <c r="H12" s="4"/>
      <c r="I12" s="4"/>
      <c r="J12" s="4">
        <v>1299634</v>
      </c>
      <c r="K12" s="4">
        <v>100000</v>
      </c>
      <c r="L12" s="4">
        <f t="shared" si="0"/>
        <v>1937384</v>
      </c>
      <c r="N12">
        <v>6632</v>
      </c>
    </row>
    <row r="13" spans="1:14" x14ac:dyDescent="0.25">
      <c r="A13" s="1"/>
      <c r="B13" s="4">
        <v>331996</v>
      </c>
      <c r="C13" s="4"/>
      <c r="D13" s="4">
        <v>218</v>
      </c>
      <c r="E13" s="4">
        <v>82364</v>
      </c>
      <c r="F13" s="4"/>
      <c r="G13" s="4">
        <v>14726700</v>
      </c>
      <c r="H13" s="4"/>
      <c r="I13" s="4"/>
      <c r="J13" s="4">
        <v>3707280</v>
      </c>
      <c r="K13" s="4"/>
      <c r="L13" s="4">
        <f t="shared" si="0"/>
        <v>18433980</v>
      </c>
      <c r="N13">
        <v>60123</v>
      </c>
    </row>
    <row r="14" spans="1:14" x14ac:dyDescent="0.25">
      <c r="A14" s="1"/>
      <c r="B14" s="4">
        <f>SUM(B12:B13)</f>
        <v>332712</v>
      </c>
      <c r="C14" s="4"/>
      <c r="D14" s="4">
        <f>SUM(D12:D13)</f>
        <v>222</v>
      </c>
      <c r="E14" s="4">
        <f t="shared" ref="E14:K14" si="3">SUM(E12:E13)</f>
        <v>82513</v>
      </c>
      <c r="F14" s="4">
        <f t="shared" si="3"/>
        <v>1</v>
      </c>
      <c r="G14" s="4">
        <f t="shared" si="3"/>
        <v>15264450</v>
      </c>
      <c r="H14" s="4">
        <f t="shared" si="3"/>
        <v>0</v>
      </c>
      <c r="I14" s="4">
        <f t="shared" si="3"/>
        <v>0</v>
      </c>
      <c r="J14" s="4">
        <f t="shared" si="3"/>
        <v>5006914</v>
      </c>
      <c r="K14" s="4">
        <f t="shared" si="3"/>
        <v>100000</v>
      </c>
      <c r="L14" s="4">
        <f t="shared" si="0"/>
        <v>20371364</v>
      </c>
      <c r="N14">
        <v>319088</v>
      </c>
    </row>
    <row r="15" spans="1:14" x14ac:dyDescent="0.25">
      <c r="A15" s="1" t="s">
        <v>13</v>
      </c>
      <c r="B15" s="4"/>
      <c r="C15" s="4"/>
      <c r="D15" s="4">
        <v>12</v>
      </c>
      <c r="E15" s="4">
        <v>2</v>
      </c>
      <c r="F15" s="4"/>
      <c r="G15" s="4"/>
      <c r="H15" s="4"/>
      <c r="I15" s="4"/>
      <c r="J15" s="4">
        <v>281052</v>
      </c>
      <c r="K15" s="4"/>
      <c r="L15" s="4">
        <f t="shared" si="0"/>
        <v>281052</v>
      </c>
      <c r="N15">
        <v>313413</v>
      </c>
    </row>
    <row r="16" spans="1:14" x14ac:dyDescent="0.25">
      <c r="A16" s="1"/>
      <c r="B16" s="4">
        <v>63280</v>
      </c>
      <c r="C16" s="4"/>
      <c r="D16" s="4">
        <v>11</v>
      </c>
      <c r="E16" s="4">
        <v>16464</v>
      </c>
      <c r="F16" s="4">
        <v>2</v>
      </c>
      <c r="G16" s="4"/>
      <c r="H16" s="4"/>
      <c r="I16" s="4"/>
      <c r="J16" s="4">
        <v>17999820</v>
      </c>
      <c r="K16" s="4"/>
      <c r="L16" s="4">
        <f t="shared" si="0"/>
        <v>17999820</v>
      </c>
      <c r="N16">
        <v>6247</v>
      </c>
    </row>
    <row r="17" spans="1:14" x14ac:dyDescent="0.25">
      <c r="A17" s="1"/>
      <c r="B17" s="4">
        <f>SUM(B15:B16)</f>
        <v>63280</v>
      </c>
      <c r="C17" s="4"/>
      <c r="D17" s="4">
        <f>SUM(D15:D16)</f>
        <v>23</v>
      </c>
      <c r="E17" s="4">
        <f t="shared" ref="E17:K17" si="4">SUM(E15:E16)</f>
        <v>16466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18280872</v>
      </c>
      <c r="K17" s="4">
        <f t="shared" si="4"/>
        <v>0</v>
      </c>
      <c r="L17" s="4">
        <f t="shared" si="0"/>
        <v>18280872</v>
      </c>
      <c r="N17" s="8">
        <f>SUM(N5:N16)</f>
        <v>988017</v>
      </c>
    </row>
    <row r="18" spans="1:14" x14ac:dyDescent="0.25">
      <c r="A18" s="1" t="s">
        <v>744</v>
      </c>
      <c r="B18" s="4">
        <f>B5+B8+B9+B12+B15</f>
        <v>14911</v>
      </c>
      <c r="C18" s="4"/>
      <c r="D18" s="4">
        <f>D5+D8+D9+D12+D15</f>
        <v>405</v>
      </c>
      <c r="E18" s="4">
        <f t="shared" ref="E18:L18" si="5">E5+E8+E9+E12+E15</f>
        <v>2146</v>
      </c>
      <c r="F18" s="4">
        <f t="shared" si="5"/>
        <v>7</v>
      </c>
      <c r="G18" s="4">
        <f t="shared" si="5"/>
        <v>3547350</v>
      </c>
      <c r="H18" s="4">
        <f t="shared" si="5"/>
        <v>3792780</v>
      </c>
      <c r="I18" s="4">
        <f t="shared" si="5"/>
        <v>40300000</v>
      </c>
      <c r="J18" s="4">
        <f t="shared" si="5"/>
        <v>15705580</v>
      </c>
      <c r="K18" s="4">
        <f t="shared" si="5"/>
        <v>700000</v>
      </c>
      <c r="L18" s="4">
        <f t="shared" si="5"/>
        <v>64045710</v>
      </c>
    </row>
    <row r="19" spans="1:14" x14ac:dyDescent="0.25">
      <c r="A19" s="1" t="s">
        <v>745</v>
      </c>
      <c r="B19" s="4">
        <f>B20-B18</f>
        <v>1001256</v>
      </c>
      <c r="C19" s="4"/>
      <c r="D19" s="4">
        <f>D20-D18</f>
        <v>14794</v>
      </c>
      <c r="E19" s="4">
        <f t="shared" ref="E19:L19" si="6">E20-E18</f>
        <v>209563</v>
      </c>
      <c r="F19" s="4">
        <f t="shared" si="6"/>
        <v>92</v>
      </c>
      <c r="G19" s="4">
        <f t="shared" si="6"/>
        <v>71973500</v>
      </c>
      <c r="H19" s="4">
        <f t="shared" si="6"/>
        <v>20203550</v>
      </c>
      <c r="I19" s="4">
        <f t="shared" si="6"/>
        <v>106650000</v>
      </c>
      <c r="J19" s="4">
        <f t="shared" si="6"/>
        <v>218053606</v>
      </c>
      <c r="K19" s="4">
        <f t="shared" si="6"/>
        <v>7700000</v>
      </c>
      <c r="L19" s="4">
        <f t="shared" si="6"/>
        <v>424580656</v>
      </c>
    </row>
    <row r="20" spans="1:14" x14ac:dyDescent="0.25">
      <c r="A20" s="17" t="s">
        <v>8</v>
      </c>
      <c r="B20" s="4">
        <f>SR!D17</f>
        <v>1016167</v>
      </c>
      <c r="C20" s="4"/>
      <c r="D20" s="4">
        <f>SR!F17</f>
        <v>15199</v>
      </c>
      <c r="E20" s="4">
        <f>SR!G17</f>
        <v>211709</v>
      </c>
      <c r="F20" s="4">
        <f>SR!H17</f>
        <v>99</v>
      </c>
      <c r="G20" s="4">
        <f>SR!I17</f>
        <v>75520850</v>
      </c>
      <c r="H20" s="4">
        <f>SR!J17</f>
        <v>23996330</v>
      </c>
      <c r="I20" s="4">
        <f>SR!K17</f>
        <v>146950000</v>
      </c>
      <c r="J20" s="4">
        <f>SR!L17</f>
        <v>233759186</v>
      </c>
      <c r="K20" s="4">
        <f>SR!M17</f>
        <v>8400000</v>
      </c>
      <c r="L20" s="4">
        <f>SR!N17</f>
        <v>488626366</v>
      </c>
    </row>
    <row r="21" spans="1:14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4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4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4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4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4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4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4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4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</sheetData>
  <mergeCells count="5">
    <mergeCell ref="A3:A4"/>
    <mergeCell ref="D3:E3"/>
    <mergeCell ref="B3:B4"/>
    <mergeCell ref="F3:F4"/>
    <mergeCell ref="G3:L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2.5703125" customWidth="1"/>
    <col min="2" max="2" width="19.7109375" bestFit="1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0.140625" bestFit="1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5" t="s">
        <v>752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4"/>
    </row>
    <row r="2" spans="1:17" ht="17.25" customHeight="1" x14ac:dyDescent="0.25">
      <c r="A2" s="26" t="s">
        <v>0</v>
      </c>
      <c r="B2" s="27" t="s">
        <v>24</v>
      </c>
      <c r="C2" s="27" t="s">
        <v>25</v>
      </c>
      <c r="D2" s="32" t="s">
        <v>719</v>
      </c>
      <c r="E2" s="29" t="s">
        <v>750</v>
      </c>
      <c r="F2" s="31" t="s">
        <v>2</v>
      </c>
      <c r="G2" s="31"/>
      <c r="H2" s="26" t="s">
        <v>22</v>
      </c>
      <c r="I2" s="26"/>
      <c r="J2" s="26" t="s">
        <v>3</v>
      </c>
      <c r="K2" s="34" t="s">
        <v>23</v>
      </c>
      <c r="L2" s="35"/>
      <c r="M2" s="35"/>
      <c r="N2" s="35"/>
      <c r="O2" s="36"/>
      <c r="P2" s="26" t="s">
        <v>8</v>
      </c>
      <c r="Q2" s="26" t="s">
        <v>720</v>
      </c>
    </row>
    <row r="3" spans="1:17" ht="42" customHeight="1" x14ac:dyDescent="0.25">
      <c r="A3" s="26"/>
      <c r="B3" s="28"/>
      <c r="C3" s="28"/>
      <c r="D3" s="33"/>
      <c r="E3" s="30"/>
      <c r="F3" s="21" t="s">
        <v>748</v>
      </c>
      <c r="G3" s="21" t="s">
        <v>749</v>
      </c>
      <c r="H3" s="7" t="s">
        <v>722</v>
      </c>
      <c r="I3" s="2" t="s">
        <v>1</v>
      </c>
      <c r="J3" s="26"/>
      <c r="K3" s="3" t="s">
        <v>4</v>
      </c>
      <c r="L3" s="3" t="s">
        <v>5</v>
      </c>
      <c r="M3" s="3" t="s">
        <v>6</v>
      </c>
      <c r="N3" s="6" t="s">
        <v>7</v>
      </c>
      <c r="O3" s="15" t="s">
        <v>738</v>
      </c>
      <c r="P3" s="26"/>
      <c r="Q3" s="26"/>
    </row>
    <row r="4" spans="1:17" s="12" customFormat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168963</v>
      </c>
      <c r="F4" s="9">
        <v>6049</v>
      </c>
      <c r="G4" s="24">
        <f t="shared" ref="G4:G19" si="0">F4/E4*100</f>
        <v>3.580073743955777</v>
      </c>
      <c r="H4" s="9">
        <v>1200</v>
      </c>
      <c r="I4" s="9">
        <v>907</v>
      </c>
      <c r="J4" s="9">
        <v>16</v>
      </c>
      <c r="K4" s="9"/>
      <c r="L4" s="9"/>
      <c r="M4" s="9"/>
      <c r="N4" s="9">
        <v>7723100</v>
      </c>
      <c r="O4" s="9">
        <v>1500000</v>
      </c>
      <c r="P4" s="4">
        <f>SUM(K4:O4)</f>
        <v>9223100</v>
      </c>
      <c r="Q4" s="10"/>
    </row>
    <row r="5" spans="1:17" ht="15.75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9">
        <v>55265</v>
      </c>
      <c r="F5" s="4">
        <v>19018</v>
      </c>
      <c r="G5" s="24">
        <f t="shared" si="0"/>
        <v>34.412376730299464</v>
      </c>
      <c r="H5" s="4">
        <v>2267</v>
      </c>
      <c r="I5" s="4">
        <v>2907</v>
      </c>
      <c r="J5" s="4">
        <v>18</v>
      </c>
      <c r="K5" s="4">
        <v>47250</v>
      </c>
      <c r="L5" s="4">
        <v>47040</v>
      </c>
      <c r="M5" s="4">
        <v>800000</v>
      </c>
      <c r="N5" s="4">
        <v>23345828</v>
      </c>
      <c r="O5" s="4">
        <v>1800000</v>
      </c>
      <c r="P5" s="4">
        <f t="shared" ref="P5:P70" si="1">SUM(K5:O5)</f>
        <v>26040118</v>
      </c>
      <c r="Q5" s="4"/>
    </row>
    <row r="6" spans="1:17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9">
        <v>119564</v>
      </c>
      <c r="F6" s="4">
        <v>24506</v>
      </c>
      <c r="G6" s="24">
        <f t="shared" si="0"/>
        <v>20.496135960657057</v>
      </c>
      <c r="H6" s="4">
        <v>1109</v>
      </c>
      <c r="I6" s="4">
        <v>4223</v>
      </c>
      <c r="J6" s="4">
        <v>5</v>
      </c>
      <c r="K6" s="4">
        <v>1341900</v>
      </c>
      <c r="L6" s="4">
        <v>1342320</v>
      </c>
      <c r="M6" s="4">
        <v>19800000</v>
      </c>
      <c r="N6" s="4">
        <v>9973832</v>
      </c>
      <c r="O6" s="4">
        <v>500000</v>
      </c>
      <c r="P6" s="4">
        <f t="shared" si="1"/>
        <v>32958052</v>
      </c>
      <c r="Q6" s="4"/>
    </row>
    <row r="7" spans="1:17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9">
        <v>189936</v>
      </c>
      <c r="F7" s="4">
        <v>19176</v>
      </c>
      <c r="G7" s="24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1"/>
    </row>
    <row r="8" spans="1:17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9">
        <v>149348</v>
      </c>
      <c r="F8" s="4">
        <v>1648</v>
      </c>
      <c r="G8" s="24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1"/>
    </row>
    <row r="9" spans="1:17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9">
        <v>145553</v>
      </c>
      <c r="F9" s="4">
        <v>6949</v>
      </c>
      <c r="G9" s="2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1"/>
    </row>
    <row r="10" spans="1:17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9">
        <v>172907</v>
      </c>
      <c r="F10" s="4">
        <v>11632</v>
      </c>
      <c r="G10" s="24">
        <f t="shared" si="0"/>
        <v>6.7273158403072175</v>
      </c>
      <c r="H10" s="4">
        <v>818</v>
      </c>
      <c r="I10" s="4">
        <v>2624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9">
        <v>40720</v>
      </c>
      <c r="F11" s="4">
        <v>2715</v>
      </c>
      <c r="G11" s="24">
        <f t="shared" si="0"/>
        <v>6.6674852652259338</v>
      </c>
      <c r="H11" s="4">
        <v>526</v>
      </c>
      <c r="I11" s="4">
        <v>811</v>
      </c>
      <c r="J11" s="4">
        <v>1</v>
      </c>
      <c r="K11" s="4">
        <v>228900</v>
      </c>
      <c r="L11" s="4">
        <v>228480</v>
      </c>
      <c r="M11" s="4">
        <v>2200000</v>
      </c>
      <c r="N11" s="4">
        <v>11402652</v>
      </c>
      <c r="O11" s="4">
        <v>100000</v>
      </c>
      <c r="P11" s="4">
        <f t="shared" si="1"/>
        <v>14160032</v>
      </c>
      <c r="Q11" s="4"/>
    </row>
    <row r="12" spans="1:17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9">
        <v>129734</v>
      </c>
      <c r="F12" s="4">
        <v>13083</v>
      </c>
      <c r="G12" s="2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1"/>
    </row>
    <row r="13" spans="1:17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9">
        <v>112665</v>
      </c>
      <c r="F13" s="4">
        <v>5350</v>
      </c>
      <c r="G13" s="2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1"/>
    </row>
    <row r="14" spans="1:17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9">
        <v>136828</v>
      </c>
      <c r="F14" s="4">
        <v>244</v>
      </c>
      <c r="G14" s="2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1"/>
    </row>
    <row r="15" spans="1:17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9">
        <v>165343</v>
      </c>
      <c r="F15" s="4"/>
      <c r="G15" s="2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1"/>
    </row>
    <row r="16" spans="1:17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9">
        <v>133310</v>
      </c>
      <c r="F16" s="4">
        <v>296</v>
      </c>
      <c r="G16" s="24">
        <f t="shared" si="0"/>
        <v>0.22203885679993998</v>
      </c>
      <c r="H16" s="4">
        <v>30</v>
      </c>
      <c r="I16" s="4">
        <v>38</v>
      </c>
      <c r="J16" s="4"/>
      <c r="K16" s="4">
        <v>409500</v>
      </c>
      <c r="L16" s="4">
        <v>409920</v>
      </c>
      <c r="M16" s="4">
        <v>3700000</v>
      </c>
      <c r="N16" s="4">
        <v>1235696</v>
      </c>
      <c r="O16" s="4"/>
      <c r="P16" s="4">
        <f t="shared" si="1"/>
        <v>5755116</v>
      </c>
      <c r="Q16" s="4"/>
    </row>
    <row r="17" spans="1:17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9">
        <v>158124</v>
      </c>
      <c r="F17" s="4">
        <v>479</v>
      </c>
      <c r="G17" s="24">
        <f t="shared" si="0"/>
        <v>0.3029268169284865</v>
      </c>
      <c r="H17" s="4">
        <v>138</v>
      </c>
      <c r="I17" s="4"/>
      <c r="J17" s="4">
        <v>2</v>
      </c>
      <c r="K17" s="4">
        <v>725550</v>
      </c>
      <c r="L17" s="4">
        <v>725760</v>
      </c>
      <c r="M17" s="4">
        <v>12700000</v>
      </c>
      <c r="N17" s="4">
        <v>2824448</v>
      </c>
      <c r="O17" s="4">
        <v>200000</v>
      </c>
      <c r="P17" s="4">
        <f t="shared" si="1"/>
        <v>17175758</v>
      </c>
      <c r="Q17" s="4"/>
    </row>
    <row r="18" spans="1:17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9">
        <v>65936</v>
      </c>
      <c r="F18" s="4">
        <v>423</v>
      </c>
      <c r="G18" s="24">
        <f t="shared" si="0"/>
        <v>0.64153118175200197</v>
      </c>
      <c r="H18" s="4">
        <v>40</v>
      </c>
      <c r="I18" s="4">
        <v>52</v>
      </c>
      <c r="J18" s="4"/>
      <c r="K18" s="4">
        <v>81900</v>
      </c>
      <c r="L18" s="4">
        <v>82320</v>
      </c>
      <c r="M18" s="4">
        <v>1100000</v>
      </c>
      <c r="N18" s="4">
        <v>1390158</v>
      </c>
      <c r="O18" s="4"/>
      <c r="P18" s="4">
        <f t="shared" si="1"/>
        <v>2654378</v>
      </c>
      <c r="Q18" s="4"/>
    </row>
    <row r="19" spans="1:17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9">
        <v>56743</v>
      </c>
      <c r="F19" s="4"/>
      <c r="G19" s="2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x14ac:dyDescent="0.25">
      <c r="A20" s="1" t="s">
        <v>9</v>
      </c>
      <c r="B20" s="1"/>
      <c r="C20" s="1"/>
      <c r="D20" s="5"/>
      <c r="E20" s="9"/>
      <c r="F20" s="4"/>
      <c r="G20" s="24"/>
      <c r="H20" s="4"/>
      <c r="I20" s="4"/>
      <c r="J20" s="4"/>
      <c r="K20" s="4"/>
      <c r="L20" s="4"/>
      <c r="M20" s="4"/>
      <c r="N20" s="4">
        <v>3100000</v>
      </c>
      <c r="O20" s="4"/>
      <c r="P20" s="4">
        <f t="shared" si="1"/>
        <v>3100000</v>
      </c>
      <c r="Q20" s="4"/>
    </row>
    <row r="21" spans="1:17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9">
        <v>146271</v>
      </c>
      <c r="F21" s="4">
        <v>264</v>
      </c>
      <c r="G21" s="24">
        <f t="shared" ref="G21:G53" si="2">F21/E21*100</f>
        <v>0.18048690444449003</v>
      </c>
      <c r="H21" s="4"/>
      <c r="I21" s="4">
        <v>56</v>
      </c>
      <c r="J21" s="4"/>
      <c r="K21" s="4">
        <v>174600</v>
      </c>
      <c r="L21" s="4"/>
      <c r="M21" s="4"/>
      <c r="N21" s="4">
        <v>455280</v>
      </c>
      <c r="O21" s="4"/>
      <c r="P21" s="4">
        <f t="shared" si="1"/>
        <v>629880</v>
      </c>
      <c r="Q21" s="4"/>
    </row>
    <row r="22" spans="1:17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9">
        <v>265622</v>
      </c>
      <c r="F22" s="4">
        <v>974</v>
      </c>
      <c r="G22" s="24">
        <f t="shared" si="2"/>
        <v>0.36668649434158318</v>
      </c>
      <c r="H22" s="4"/>
      <c r="I22" s="4">
        <v>193</v>
      </c>
      <c r="J22" s="4"/>
      <c r="K22" s="4">
        <v>135000</v>
      </c>
      <c r="L22" s="4">
        <v>3104520</v>
      </c>
      <c r="M22" s="4"/>
      <c r="N22" s="4"/>
      <c r="O22" s="4"/>
      <c r="P22" s="4">
        <f t="shared" si="1"/>
        <v>3239520</v>
      </c>
      <c r="Q22" s="4"/>
    </row>
    <row r="23" spans="1:17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9">
        <v>35019</v>
      </c>
      <c r="F23" s="4">
        <v>106</v>
      </c>
      <c r="G23" s="24">
        <f t="shared" si="2"/>
        <v>0.30269282389559954</v>
      </c>
      <c r="H23" s="4"/>
      <c r="I23" s="4">
        <v>23</v>
      </c>
      <c r="J23" s="4"/>
      <c r="K23" s="4"/>
      <c r="L23" s="4">
        <v>224070</v>
      </c>
      <c r="M23" s="4"/>
      <c r="N23" s="4"/>
      <c r="O23" s="4"/>
      <c r="P23" s="4">
        <f t="shared" si="1"/>
        <v>224070</v>
      </c>
      <c r="Q23" s="4"/>
    </row>
    <row r="24" spans="1:17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9">
        <v>421415</v>
      </c>
      <c r="F24" s="4">
        <v>3199</v>
      </c>
      <c r="G24" s="24">
        <f t="shared" si="2"/>
        <v>0.75910919165193447</v>
      </c>
      <c r="H24" s="4"/>
      <c r="I24" s="4">
        <v>637</v>
      </c>
      <c r="J24" s="4"/>
      <c r="K24" s="4">
        <v>5095200</v>
      </c>
      <c r="L24" s="4">
        <v>11311200</v>
      </c>
      <c r="M24" s="4"/>
      <c r="N24" s="4"/>
      <c r="O24" s="4"/>
      <c r="P24" s="4">
        <f t="shared" si="1"/>
        <v>16406400</v>
      </c>
      <c r="Q24" s="4"/>
    </row>
    <row r="25" spans="1:17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9">
        <v>297951</v>
      </c>
      <c r="F25" s="4">
        <v>900</v>
      </c>
      <c r="G25" s="24">
        <f t="shared" si="2"/>
        <v>0.30206309091092159</v>
      </c>
      <c r="H25" s="4"/>
      <c r="I25" s="4">
        <v>206</v>
      </c>
      <c r="J25" s="4"/>
      <c r="K25" s="4"/>
      <c r="L25" s="4"/>
      <c r="M25" s="4"/>
      <c r="N25" s="4">
        <v>430890</v>
      </c>
      <c r="O25" s="4"/>
      <c r="P25" s="4">
        <f t="shared" si="1"/>
        <v>430890</v>
      </c>
      <c r="Q25" s="4"/>
    </row>
    <row r="26" spans="1:17" x14ac:dyDescent="0.25">
      <c r="A26" s="1" t="s">
        <v>12</v>
      </c>
      <c r="B26" s="1" t="s">
        <v>41</v>
      </c>
      <c r="C26" s="1" t="str">
        <f>VLOOKUP(B26,'Sheet2 (2)'!$C$1:$D$349,2,FALSE)</f>
        <v>MMR017002</v>
      </c>
      <c r="D26" s="5"/>
      <c r="E26" s="9">
        <v>177745</v>
      </c>
      <c r="F26" s="4">
        <v>4174</v>
      </c>
      <c r="G26" s="24">
        <f t="shared" si="2"/>
        <v>2.3483079692818363</v>
      </c>
      <c r="H26" s="4"/>
      <c r="I26" s="4">
        <v>1031</v>
      </c>
      <c r="J26" s="4"/>
      <c r="K26" s="4"/>
      <c r="L26" s="4"/>
      <c r="M26" s="4"/>
      <c r="N26" s="4"/>
      <c r="O26" s="4"/>
      <c r="P26" s="4">
        <f t="shared" si="1"/>
        <v>0</v>
      </c>
      <c r="Q26" s="4"/>
    </row>
    <row r="27" spans="1:17" x14ac:dyDescent="0.25">
      <c r="A27" s="1" t="s">
        <v>12</v>
      </c>
      <c r="B27" s="1" t="s">
        <v>73</v>
      </c>
      <c r="C27" s="1" t="str">
        <f>VLOOKUP(B27,'Sheet2 (2)'!$C$1:$D$349,2,FALSE)</f>
        <v>MMR017003</v>
      </c>
      <c r="D27" s="5">
        <v>42218</v>
      </c>
      <c r="E27" s="9">
        <v>154355</v>
      </c>
      <c r="F27" s="4">
        <v>6512</v>
      </c>
      <c r="G27" s="24">
        <f t="shared" si="2"/>
        <v>4.2188461663049468</v>
      </c>
      <c r="H27" s="4">
        <v>1</v>
      </c>
      <c r="I27" s="4">
        <v>1851</v>
      </c>
      <c r="J27" s="4"/>
      <c r="K27" s="4"/>
      <c r="L27" s="4"/>
      <c r="M27" s="4"/>
      <c r="N27" s="4"/>
      <c r="O27" s="4"/>
      <c r="P27" s="4">
        <f t="shared" si="1"/>
        <v>0</v>
      </c>
      <c r="Q27" s="4"/>
    </row>
    <row r="28" spans="1:17" x14ac:dyDescent="0.25">
      <c r="A28" s="1" t="s">
        <v>12</v>
      </c>
      <c r="B28" s="1" t="s">
        <v>63</v>
      </c>
      <c r="C28" s="1" t="str">
        <f>VLOOKUP(B28,'Sheet2 (2)'!$C$1:$D$349,2,FALSE)</f>
        <v>MMR017004</v>
      </c>
      <c r="D28" s="5">
        <v>42183</v>
      </c>
      <c r="E28" s="9">
        <v>323806</v>
      </c>
      <c r="F28" s="4">
        <v>1453</v>
      </c>
      <c r="G28" s="24">
        <f t="shared" si="2"/>
        <v>0.4487254714242479</v>
      </c>
      <c r="H28" s="4">
        <v>13</v>
      </c>
      <c r="I28" s="4">
        <v>307</v>
      </c>
      <c r="J28" s="4">
        <v>1</v>
      </c>
      <c r="K28" s="4">
        <v>537750</v>
      </c>
      <c r="L28" s="4"/>
      <c r="M28" s="4"/>
      <c r="N28" s="4">
        <v>1299634</v>
      </c>
      <c r="O28" s="4">
        <v>100000</v>
      </c>
      <c r="P28" s="4">
        <f t="shared" si="1"/>
        <v>1937384</v>
      </c>
      <c r="Q28" s="4"/>
    </row>
    <row r="29" spans="1:17" x14ac:dyDescent="0.25">
      <c r="A29" s="1" t="s">
        <v>12</v>
      </c>
      <c r="B29" s="1" t="s">
        <v>49</v>
      </c>
      <c r="C29" s="1" t="str">
        <f>VLOOKUP(B29,'Sheet2 (2)'!$C$1:$D$349,2,FALSE)</f>
        <v>MMR017005</v>
      </c>
      <c r="D29" s="5"/>
      <c r="E29" s="9">
        <v>235358</v>
      </c>
      <c r="F29" s="4">
        <v>331</v>
      </c>
      <c r="G29" s="24">
        <f t="shared" si="2"/>
        <v>0.14063681710415624</v>
      </c>
      <c r="H29" s="4"/>
      <c r="I29" s="4">
        <v>102</v>
      </c>
      <c r="J29" s="4"/>
      <c r="K29" s="4"/>
      <c r="L29" s="4"/>
      <c r="M29" s="4"/>
      <c r="N29" s="4"/>
      <c r="O29" s="4"/>
      <c r="P29" s="4">
        <f t="shared" si="1"/>
        <v>0</v>
      </c>
      <c r="Q29" s="4"/>
    </row>
    <row r="30" spans="1:17" x14ac:dyDescent="0.25">
      <c r="A30" s="1" t="s">
        <v>12</v>
      </c>
      <c r="B30" s="1" t="s">
        <v>77</v>
      </c>
      <c r="C30" s="1" t="str">
        <f>VLOOKUP(B30,'Sheet2 (2)'!$C$1:$D$349,2,FALSE)</f>
        <v>MMR017006</v>
      </c>
      <c r="D30" s="5">
        <v>42218</v>
      </c>
      <c r="E30" s="9">
        <v>193775</v>
      </c>
      <c r="F30" s="4">
        <v>7432</v>
      </c>
      <c r="G30" s="24"/>
      <c r="H30" s="4">
        <v>0</v>
      </c>
      <c r="I30" s="4">
        <v>1750</v>
      </c>
      <c r="J30" s="4">
        <v>0</v>
      </c>
      <c r="K30" s="4">
        <v>36450</v>
      </c>
      <c r="L30" s="4"/>
      <c r="M30" s="4"/>
      <c r="N30" s="4"/>
      <c r="O30" s="4"/>
      <c r="P30" s="4">
        <f t="shared" si="1"/>
        <v>36450</v>
      </c>
      <c r="Q30" s="4" t="s">
        <v>741</v>
      </c>
    </row>
    <row r="31" spans="1:17" x14ac:dyDescent="0.25">
      <c r="A31" s="1" t="s">
        <v>12</v>
      </c>
      <c r="B31" s="1" t="s">
        <v>47</v>
      </c>
      <c r="C31" s="1" t="str">
        <f>VLOOKUP(B31,'Sheet2 (2)'!$C$1:$D$349,2,FALSE)</f>
        <v>MMR017007</v>
      </c>
      <c r="D31" s="5"/>
      <c r="E31" s="9">
        <v>163773</v>
      </c>
      <c r="F31" s="4">
        <v>12751</v>
      </c>
      <c r="G31" s="24">
        <f t="shared" si="2"/>
        <v>7.7857766542714604</v>
      </c>
      <c r="H31" s="4">
        <v>7</v>
      </c>
      <c r="I31" s="4">
        <v>3280</v>
      </c>
      <c r="J31" s="4"/>
      <c r="K31" s="4"/>
      <c r="L31" s="4"/>
      <c r="M31" s="4"/>
      <c r="N31" s="4"/>
      <c r="O31" s="4"/>
      <c r="P31" s="4">
        <f t="shared" si="1"/>
        <v>0</v>
      </c>
      <c r="Q31" s="4"/>
    </row>
    <row r="32" spans="1:17" x14ac:dyDescent="0.25">
      <c r="A32" s="1" t="s">
        <v>12</v>
      </c>
      <c r="B32" s="1" t="s">
        <v>37</v>
      </c>
      <c r="C32" s="1" t="str">
        <f>VLOOKUP(B32,'Sheet2 (2)'!$C$1:$D$349,2,FALSE)</f>
        <v>MMR017008</v>
      </c>
      <c r="D32" s="5">
        <v>42215</v>
      </c>
      <c r="E32" s="9">
        <v>337880</v>
      </c>
      <c r="F32" s="4">
        <v>42351</v>
      </c>
      <c r="G32" s="24">
        <f t="shared" si="2"/>
        <v>12.534331715401917</v>
      </c>
      <c r="H32" s="4"/>
      <c r="I32" s="4">
        <v>10752</v>
      </c>
      <c r="J32" s="4"/>
      <c r="K32" s="4">
        <v>2671200</v>
      </c>
      <c r="L32" s="4"/>
      <c r="M32" s="4"/>
      <c r="N32" s="4"/>
      <c r="O32" s="4"/>
      <c r="P32" s="4">
        <f t="shared" si="1"/>
        <v>2671200</v>
      </c>
      <c r="Q32" s="4"/>
    </row>
    <row r="33" spans="1:17" x14ac:dyDescent="0.25">
      <c r="A33" s="1" t="s">
        <v>12</v>
      </c>
      <c r="B33" s="1" t="s">
        <v>79</v>
      </c>
      <c r="C33" s="1" t="str">
        <f>VLOOKUP(B33,'Sheet2 (2)'!$C$1:$D$349,2,FALSE)</f>
        <v>MMR017009</v>
      </c>
      <c r="D33" s="5">
        <v>42218</v>
      </c>
      <c r="E33" s="9">
        <v>167990</v>
      </c>
      <c r="F33" s="4">
        <v>25820</v>
      </c>
      <c r="G33" s="24">
        <f t="shared" si="2"/>
        <v>15.369962497767725</v>
      </c>
      <c r="H33" s="4">
        <v>21</v>
      </c>
      <c r="I33" s="4">
        <v>6140</v>
      </c>
      <c r="J33" s="4"/>
      <c r="K33" s="4"/>
      <c r="L33" s="4"/>
      <c r="M33" s="4"/>
      <c r="N33" s="4"/>
      <c r="O33" s="4"/>
      <c r="P33" s="4">
        <f t="shared" si="1"/>
        <v>0</v>
      </c>
      <c r="Q33" s="4"/>
    </row>
    <row r="34" spans="1:17" x14ac:dyDescent="0.25">
      <c r="A34" s="1" t="s">
        <v>12</v>
      </c>
      <c r="B34" s="1" t="s">
        <v>53</v>
      </c>
      <c r="C34" s="1" t="str">
        <f>VLOOKUP(B34,'Sheet2 (2)'!$C$1:$D$349,2,FALSE)</f>
        <v>MMR017010</v>
      </c>
      <c r="D34" s="5"/>
      <c r="E34" s="9">
        <v>102716</v>
      </c>
      <c r="F34" s="4">
        <v>22861</v>
      </c>
      <c r="G34" s="24">
        <f t="shared" si="2"/>
        <v>22.256513104092839</v>
      </c>
      <c r="H34" s="4">
        <v>10</v>
      </c>
      <c r="I34" s="4">
        <v>5345</v>
      </c>
      <c r="J34" s="4"/>
      <c r="K34" s="4"/>
      <c r="L34" s="4"/>
      <c r="M34" s="4"/>
      <c r="N34" s="4"/>
      <c r="O34" s="4"/>
      <c r="P34" s="4">
        <f t="shared" si="1"/>
        <v>0</v>
      </c>
      <c r="Q34" s="4"/>
    </row>
    <row r="35" spans="1:17" x14ac:dyDescent="0.25">
      <c r="A35" s="1" t="s">
        <v>12</v>
      </c>
      <c r="B35" s="1" t="s">
        <v>59</v>
      </c>
      <c r="C35" s="1" t="str">
        <f>VLOOKUP(B35,'Sheet2 (2)'!$C$1:$D$349,2,FALSE)</f>
        <v>MMR017011</v>
      </c>
      <c r="D35" s="5">
        <v>42215</v>
      </c>
      <c r="E35" s="9">
        <v>218338</v>
      </c>
      <c r="F35" s="4">
        <v>56696</v>
      </c>
      <c r="G35" s="24">
        <f t="shared" si="2"/>
        <v>25.967078566259655</v>
      </c>
      <c r="H35" s="4">
        <v>86</v>
      </c>
      <c r="I35" s="4">
        <v>14024</v>
      </c>
      <c r="J35" s="4"/>
      <c r="K35" s="4">
        <v>2593350</v>
      </c>
      <c r="L35" s="4"/>
      <c r="M35" s="4"/>
      <c r="N35" s="4"/>
      <c r="O35" s="4"/>
      <c r="P35" s="4">
        <f t="shared" si="1"/>
        <v>2593350</v>
      </c>
      <c r="Q35" s="4"/>
    </row>
    <row r="36" spans="1:17" x14ac:dyDescent="0.25">
      <c r="A36" s="1" t="s">
        <v>12</v>
      </c>
      <c r="B36" s="1" t="s">
        <v>45</v>
      </c>
      <c r="C36" s="1" t="str">
        <f>VLOOKUP(B36,'Sheet2 (2)'!$C$1:$D$349,2,FALSE)</f>
        <v>MMR017012</v>
      </c>
      <c r="D36" s="5">
        <v>42217</v>
      </c>
      <c r="E36" s="9">
        <v>96090</v>
      </c>
      <c r="F36" s="4">
        <v>7211</v>
      </c>
      <c r="G36" s="24">
        <f t="shared" si="2"/>
        <v>7.5044229368300543</v>
      </c>
      <c r="H36" s="4">
        <v>35</v>
      </c>
      <c r="I36" s="4">
        <v>2576</v>
      </c>
      <c r="J36" s="4"/>
      <c r="K36" s="4">
        <v>1100250</v>
      </c>
      <c r="L36" s="4"/>
      <c r="M36" s="4"/>
      <c r="N36" s="4"/>
      <c r="O36" s="4"/>
      <c r="P36" s="4">
        <f t="shared" si="1"/>
        <v>1100250</v>
      </c>
      <c r="Q36" s="4"/>
    </row>
    <row r="37" spans="1:17" x14ac:dyDescent="0.25">
      <c r="A37" s="1" t="s">
        <v>12</v>
      </c>
      <c r="B37" s="1" t="s">
        <v>39</v>
      </c>
      <c r="C37" s="1" t="str">
        <f>VLOOKUP(B37,'Sheet2 (2)'!$C$1:$D$349,2,FALSE)</f>
        <v>MMR017013</v>
      </c>
      <c r="D37" s="5">
        <v>42215</v>
      </c>
      <c r="E37" s="9">
        <v>213639</v>
      </c>
      <c r="F37" s="4">
        <v>63392</v>
      </c>
      <c r="G37" s="24">
        <f t="shared" si="2"/>
        <v>29.672484892739622</v>
      </c>
      <c r="H37" s="4">
        <v>28</v>
      </c>
      <c r="I37" s="4">
        <v>16344</v>
      </c>
      <c r="J37" s="4"/>
      <c r="K37" s="4">
        <v>8325450</v>
      </c>
      <c r="L37" s="4"/>
      <c r="M37" s="4"/>
      <c r="N37" s="4">
        <v>3276390</v>
      </c>
      <c r="O37" s="4"/>
      <c r="P37" s="4">
        <f t="shared" si="1"/>
        <v>11601840</v>
      </c>
      <c r="Q37" s="4"/>
    </row>
    <row r="38" spans="1:17" x14ac:dyDescent="0.25">
      <c r="A38" s="1" t="s">
        <v>12</v>
      </c>
      <c r="B38" s="1" t="s">
        <v>55</v>
      </c>
      <c r="C38" s="1" t="str">
        <f>VLOOKUP(B38,'Sheet2 (2)'!$C$1:$D$349,2,FALSE)</f>
        <v>MMR017019</v>
      </c>
      <c r="D38" s="5">
        <v>42220</v>
      </c>
      <c r="E38" s="9">
        <v>313742</v>
      </c>
      <c r="F38" s="4">
        <v>8797</v>
      </c>
      <c r="G38" s="24">
        <f t="shared" si="2"/>
        <v>2.8038961949627401</v>
      </c>
      <c r="H38" s="4">
        <v>1</v>
      </c>
      <c r="I38" s="4">
        <v>2131</v>
      </c>
      <c r="J38" s="4"/>
      <c r="K38" s="4"/>
      <c r="L38" s="4"/>
      <c r="M38" s="4"/>
      <c r="N38" s="4"/>
      <c r="O38" s="4"/>
      <c r="P38" s="4">
        <f t="shared" si="1"/>
        <v>0</v>
      </c>
      <c r="Q38" s="4"/>
    </row>
    <row r="39" spans="1:17" x14ac:dyDescent="0.25">
      <c r="A39" s="1" t="s">
        <v>12</v>
      </c>
      <c r="B39" s="1" t="s">
        <v>67</v>
      </c>
      <c r="C39" s="1" t="str">
        <f>VLOOKUP(B39,'Sheet2 (2)'!$C$1:$D$349,2,FALSE)</f>
        <v>MMR017020</v>
      </c>
      <c r="D39" s="5">
        <v>42218</v>
      </c>
      <c r="E39" s="9">
        <v>264212</v>
      </c>
      <c r="F39" s="4">
        <v>17737</v>
      </c>
      <c r="G39" s="24">
        <f t="shared" si="2"/>
        <v>6.7131697273401665</v>
      </c>
      <c r="H39" s="4"/>
      <c r="I39" s="4">
        <v>4067</v>
      </c>
      <c r="J39" s="4"/>
      <c r="K39" s="4"/>
      <c r="L39" s="4"/>
      <c r="M39" s="4"/>
      <c r="N39" s="4"/>
      <c r="O39" s="4"/>
      <c r="P39" s="4">
        <f t="shared" si="1"/>
        <v>0</v>
      </c>
      <c r="Q39" s="4"/>
    </row>
    <row r="40" spans="1:17" x14ac:dyDescent="0.25">
      <c r="A40" s="1" t="s">
        <v>12</v>
      </c>
      <c r="B40" s="1" t="s">
        <v>65</v>
      </c>
      <c r="C40" s="1" t="str">
        <f>VLOOKUP(B40,'Sheet2 (2)'!$C$1:$D$349,2,FALSE)</f>
        <v>MMR017021</v>
      </c>
      <c r="D40" s="5">
        <v>42218</v>
      </c>
      <c r="E40" s="9">
        <v>215953</v>
      </c>
      <c r="F40" s="4">
        <v>44639</v>
      </c>
      <c r="G40" s="24">
        <f t="shared" si="2"/>
        <v>20.670701495232759</v>
      </c>
      <c r="H40" s="4">
        <v>6</v>
      </c>
      <c r="I40" s="4">
        <v>10180</v>
      </c>
      <c r="J40" s="4"/>
      <c r="K40" s="4"/>
      <c r="L40" s="4"/>
      <c r="M40" s="4"/>
      <c r="N40" s="4"/>
      <c r="O40" s="4"/>
      <c r="P40" s="4">
        <f t="shared" si="1"/>
        <v>0</v>
      </c>
      <c r="Q40" s="4"/>
    </row>
    <row r="41" spans="1:17" x14ac:dyDescent="0.25">
      <c r="A41" s="1" t="s">
        <v>12</v>
      </c>
      <c r="B41" s="1" t="s">
        <v>30</v>
      </c>
      <c r="C41" s="1" t="str">
        <f>VLOOKUP(B41,'Sheet2 (2)'!$C$1:$D$349,2,FALSE)</f>
        <v>MMR017022</v>
      </c>
      <c r="D41" s="5">
        <v>42218</v>
      </c>
      <c r="E41" s="9">
        <v>179191</v>
      </c>
      <c r="F41" s="4">
        <v>9008</v>
      </c>
      <c r="G41" s="24">
        <f t="shared" si="2"/>
        <v>5.0270381883018675</v>
      </c>
      <c r="H41" s="4">
        <v>14</v>
      </c>
      <c r="I41" s="4">
        <v>2278</v>
      </c>
      <c r="J41" s="4"/>
      <c r="K41" s="4"/>
      <c r="L41" s="4"/>
      <c r="M41" s="4"/>
      <c r="N41" s="4"/>
      <c r="O41" s="4"/>
      <c r="P41" s="4">
        <f t="shared" si="1"/>
        <v>0</v>
      </c>
      <c r="Q41" s="4"/>
    </row>
    <row r="42" spans="1:17" x14ac:dyDescent="0.25">
      <c r="A42" s="1" t="s">
        <v>12</v>
      </c>
      <c r="B42" s="1" t="s">
        <v>69</v>
      </c>
      <c r="C42" s="1" t="str">
        <f>VLOOKUP(B42,'Sheet2 (2)'!$C$1:$D$349,2,FALSE)</f>
        <v>MMR017001</v>
      </c>
      <c r="D42" s="5"/>
      <c r="E42" s="9">
        <v>378774</v>
      </c>
      <c r="F42" s="4">
        <v>647</v>
      </c>
      <c r="G42" s="24">
        <f t="shared" si="2"/>
        <v>0.17081425863443636</v>
      </c>
      <c r="H42" s="4"/>
      <c r="I42" s="4">
        <v>149</v>
      </c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" t="s">
        <v>13</v>
      </c>
      <c r="B43" s="1" t="s">
        <v>13</v>
      </c>
      <c r="C43" s="1" t="str">
        <f>VLOOKUP(B43,'Sheet2 (2)'!$C$1:$D$349,2,FALSE)</f>
        <v>MMR007001</v>
      </c>
      <c r="D43" s="5">
        <v>42215</v>
      </c>
      <c r="E43" s="9">
        <v>491130</v>
      </c>
      <c r="F43" s="4">
        <v>4389</v>
      </c>
      <c r="G43" s="24">
        <f t="shared" si="2"/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4">
        <f t="shared" si="1"/>
        <v>4065000</v>
      </c>
      <c r="Q43" s="1"/>
    </row>
    <row r="44" spans="1:17" x14ac:dyDescent="0.25">
      <c r="A44" s="1" t="s">
        <v>13</v>
      </c>
      <c r="B44" s="1" t="s">
        <v>90</v>
      </c>
      <c r="C44" s="1" t="str">
        <f>VLOOKUP(B44,'Sheet2 (2)'!$C$1:$D$349,2,FALSE)</f>
        <v>MMR007011</v>
      </c>
      <c r="D44" s="5">
        <v>42214</v>
      </c>
      <c r="E44" s="9">
        <v>113311</v>
      </c>
      <c r="F44" s="4">
        <v>309</v>
      </c>
      <c r="G44" s="24">
        <f t="shared" si="2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4">
        <f t="shared" si="1"/>
        <v>609750</v>
      </c>
      <c r="Q44" s="1"/>
    </row>
    <row r="45" spans="1:17" x14ac:dyDescent="0.25">
      <c r="A45" s="1" t="s">
        <v>13</v>
      </c>
      <c r="B45" s="1" t="s">
        <v>84</v>
      </c>
      <c r="C45" s="1" t="str">
        <f>VLOOKUP(B45,'Sheet2 (2)'!$C$1:$D$349,2,FALSE)</f>
        <v>MMR008014</v>
      </c>
      <c r="D45" s="5">
        <v>42214</v>
      </c>
      <c r="E45" s="9">
        <v>117143</v>
      </c>
      <c r="F45" s="4">
        <v>1013</v>
      </c>
      <c r="G45" s="24">
        <f t="shared" si="2"/>
        <v>0.86475504298165495</v>
      </c>
      <c r="H45" s="4"/>
      <c r="I45" s="4">
        <v>211</v>
      </c>
      <c r="J45" s="4"/>
      <c r="K45" s="4"/>
      <c r="L45" s="4"/>
      <c r="M45" s="4"/>
      <c r="N45" s="4">
        <v>813000</v>
      </c>
      <c r="O45" s="4"/>
      <c r="P45" s="4">
        <f t="shared" si="1"/>
        <v>813000</v>
      </c>
      <c r="Q45" s="1"/>
    </row>
    <row r="46" spans="1:17" x14ac:dyDescent="0.25">
      <c r="A46" s="1" t="s">
        <v>13</v>
      </c>
      <c r="B46" s="1" t="s">
        <v>118</v>
      </c>
      <c r="C46" s="1" t="str">
        <f>VLOOKUP(B46,'Sheet2 (2)'!$C$1:$D$349,2,FALSE)</f>
        <v>MMR008006</v>
      </c>
      <c r="D46" s="5">
        <v>42215</v>
      </c>
      <c r="E46" s="9">
        <v>121401</v>
      </c>
      <c r="F46" s="4">
        <v>17821</v>
      </c>
      <c r="G46" s="24">
        <f t="shared" si="2"/>
        <v>14.679450745875238</v>
      </c>
      <c r="H46" s="4"/>
      <c r="I46" s="4">
        <v>4693</v>
      </c>
      <c r="J46" s="4"/>
      <c r="K46" s="4"/>
      <c r="L46" s="4"/>
      <c r="M46" s="4"/>
      <c r="N46" s="4">
        <v>1772340</v>
      </c>
      <c r="O46" s="4"/>
      <c r="P46" s="4">
        <f t="shared" si="1"/>
        <v>1772340</v>
      </c>
      <c r="Q46" s="1"/>
    </row>
    <row r="47" spans="1:17" x14ac:dyDescent="0.25">
      <c r="A47" s="1" t="s">
        <v>13</v>
      </c>
      <c r="B47" s="1" t="s">
        <v>108</v>
      </c>
      <c r="C47" s="1" t="str">
        <f>VLOOKUP(B47,'Sheet2 (2)'!$C$1:$D$349,2,FALSE)</f>
        <v>MMR008003</v>
      </c>
      <c r="D47" s="5">
        <v>42181</v>
      </c>
      <c r="E47" s="9">
        <v>145512</v>
      </c>
      <c r="F47" s="4">
        <v>3500</v>
      </c>
      <c r="G47" s="24"/>
      <c r="H47" s="4">
        <v>12</v>
      </c>
      <c r="I47" s="4">
        <v>847</v>
      </c>
      <c r="J47" s="4"/>
      <c r="K47" s="4"/>
      <c r="L47" s="4"/>
      <c r="M47" s="4"/>
      <c r="N47" s="4">
        <v>1289172</v>
      </c>
      <c r="O47" s="4"/>
      <c r="P47" s="4">
        <f t="shared" si="1"/>
        <v>1289172</v>
      </c>
      <c r="Q47" s="4"/>
    </row>
    <row r="48" spans="1:17" x14ac:dyDescent="0.25">
      <c r="A48" s="1" t="s">
        <v>13</v>
      </c>
      <c r="B48" s="1" t="s">
        <v>116</v>
      </c>
      <c r="C48" s="1" t="str">
        <f>VLOOKUP(B48,'Sheet2 (2)'!$C$1:$D$349,2,FALSE)</f>
        <v>MMR008001</v>
      </c>
      <c r="D48" s="5">
        <v>42218</v>
      </c>
      <c r="E48" s="9">
        <v>251145</v>
      </c>
      <c r="F48" s="4">
        <v>4772</v>
      </c>
      <c r="G48" s="24">
        <f t="shared" si="2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4">
        <f t="shared" si="1"/>
        <v>1439010</v>
      </c>
      <c r="Q48" s="1"/>
    </row>
    <row r="49" spans="1:17" x14ac:dyDescent="0.25">
      <c r="A49" s="1" t="s">
        <v>13</v>
      </c>
      <c r="B49" s="1" t="s">
        <v>98</v>
      </c>
      <c r="C49" s="1" t="str">
        <f>VLOOKUP(B49,'Sheet2 (2)'!$C$1:$D$349,2,FALSE)</f>
        <v>MMR008013</v>
      </c>
      <c r="D49" s="5">
        <v>42218</v>
      </c>
      <c r="E49" s="9">
        <v>127540</v>
      </c>
      <c r="F49" s="4">
        <v>14026</v>
      </c>
      <c r="G49" s="24">
        <f t="shared" si="2"/>
        <v>10.997334169672261</v>
      </c>
      <c r="H49" s="4"/>
      <c r="I49" s="4">
        <v>3917</v>
      </c>
      <c r="J49" s="4">
        <v>1</v>
      </c>
      <c r="K49" s="4"/>
      <c r="L49" s="4"/>
      <c r="M49" s="4"/>
      <c r="N49" s="4"/>
      <c r="O49" s="4"/>
      <c r="P49" s="4">
        <f t="shared" si="1"/>
        <v>0</v>
      </c>
      <c r="Q49" s="1"/>
    </row>
    <row r="50" spans="1:17" x14ac:dyDescent="0.25">
      <c r="A50" s="1" t="s">
        <v>13</v>
      </c>
      <c r="B50" s="1" t="s">
        <v>88</v>
      </c>
      <c r="C50" s="1" t="str">
        <f>VLOOKUP(B50,'Sheet2 (2)'!$C$1:$D$349,2,FALSE)</f>
        <v>MMR007003</v>
      </c>
      <c r="D50" s="5">
        <v>42219</v>
      </c>
      <c r="E50" s="9">
        <v>196746</v>
      </c>
      <c r="F50" s="4">
        <v>456</v>
      </c>
      <c r="G50" s="24">
        <f t="shared" si="2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4">
        <f t="shared" si="1"/>
        <v>0</v>
      </c>
      <c r="Q50" s="1"/>
    </row>
    <row r="51" spans="1:17" x14ac:dyDescent="0.25">
      <c r="A51" s="1" t="s">
        <v>13</v>
      </c>
      <c r="B51" s="1" t="s">
        <v>120</v>
      </c>
      <c r="C51" s="1" t="str">
        <f>VLOOKUP(B51,'Sheet2 (2)'!$C$1:$D$349,2,FALSE)</f>
        <v>MMR007008</v>
      </c>
      <c r="D51" s="5">
        <v>42219</v>
      </c>
      <c r="E51" s="9">
        <v>107251</v>
      </c>
      <c r="F51" s="4">
        <v>3857</v>
      </c>
      <c r="G51" s="24">
        <f t="shared" si="2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4">
        <f t="shared" si="1"/>
        <v>5048730</v>
      </c>
      <c r="Q51" s="1"/>
    </row>
    <row r="52" spans="1:17" x14ac:dyDescent="0.25">
      <c r="A52" s="1" t="s">
        <v>13</v>
      </c>
      <c r="B52" s="1" t="s">
        <v>102</v>
      </c>
      <c r="C52" s="1" t="str">
        <f>VLOOKUP(B52,'Sheet2 (2)'!$C$1:$D$349,2,FALSE)</f>
        <v>MMR007005</v>
      </c>
      <c r="D52" s="5">
        <v>42219</v>
      </c>
      <c r="E52" s="9">
        <v>199709</v>
      </c>
      <c r="F52" s="4">
        <v>1665</v>
      </c>
      <c r="G52" s="24">
        <f t="shared" si="2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4">
        <f t="shared" si="1"/>
        <v>0</v>
      </c>
      <c r="Q52" s="1"/>
    </row>
    <row r="53" spans="1:17" x14ac:dyDescent="0.25">
      <c r="A53" s="1" t="s">
        <v>13</v>
      </c>
      <c r="B53" s="1" t="s">
        <v>100</v>
      </c>
      <c r="C53" s="1" t="str">
        <f>VLOOKUP(B53,'Sheet2 (2)'!$C$1:$D$349,2,FALSE)</f>
        <v>MMR008012</v>
      </c>
      <c r="D53" s="5">
        <v>42219</v>
      </c>
      <c r="E53" s="9">
        <v>172122</v>
      </c>
      <c r="F53" s="4">
        <v>1076</v>
      </c>
      <c r="G53" s="24">
        <f t="shared" si="2"/>
        <v>0.62513798352331484</v>
      </c>
      <c r="H53" s="4"/>
      <c r="I53" s="4">
        <v>283</v>
      </c>
      <c r="J53" s="4"/>
      <c r="K53" s="4"/>
      <c r="L53" s="4"/>
      <c r="M53" s="4"/>
      <c r="N53" s="4">
        <v>1382100</v>
      </c>
      <c r="O53" s="4"/>
      <c r="P53" s="4">
        <f t="shared" si="1"/>
        <v>1382100</v>
      </c>
      <c r="Q53" s="1"/>
    </row>
    <row r="54" spans="1:17" x14ac:dyDescent="0.25">
      <c r="A54" s="1" t="s">
        <v>13</v>
      </c>
      <c r="B54" s="1" t="s">
        <v>96</v>
      </c>
      <c r="C54" s="1" t="str">
        <f>VLOOKUP(B54,'Sheet2 (2)'!$C$1:$D$349,2,FALSE)</f>
        <v>MMR008009</v>
      </c>
      <c r="D54" s="5">
        <v>42219</v>
      </c>
      <c r="E54" s="9">
        <v>122411</v>
      </c>
      <c r="F54" s="4">
        <v>1858</v>
      </c>
      <c r="G54" s="24">
        <f t="shared" ref="G54:G86" si="3">F54/E54*100</f>
        <v>1.517837449248842</v>
      </c>
      <c r="H54" s="4"/>
      <c r="I54" s="4">
        <v>492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1"/>
    </row>
    <row r="55" spans="1:17" x14ac:dyDescent="0.25">
      <c r="A55" s="1" t="s">
        <v>13</v>
      </c>
      <c r="B55" s="1" t="s">
        <v>104</v>
      </c>
      <c r="C55" s="1" t="str">
        <f>VLOOKUP(B55,'Sheet2 (2)'!$C$1:$D$349,2,FALSE)</f>
        <v>MMR008010</v>
      </c>
      <c r="D55" s="5">
        <v>42219</v>
      </c>
      <c r="E55" s="9">
        <v>126659</v>
      </c>
      <c r="F55" s="4">
        <v>1806</v>
      </c>
      <c r="G55" s="24">
        <f t="shared" si="3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4">
        <f t="shared" si="1"/>
        <v>813000</v>
      </c>
      <c r="Q55" s="1"/>
    </row>
    <row r="56" spans="1:17" x14ac:dyDescent="0.25">
      <c r="A56" s="1" t="s">
        <v>13</v>
      </c>
      <c r="B56" s="1" t="s">
        <v>126</v>
      </c>
      <c r="C56" s="1" t="str">
        <f>VLOOKUP(B56,'Sheet2 (2)'!$C$1:$D$349,2,FALSE)</f>
        <v>MMR008007</v>
      </c>
      <c r="D56" s="5">
        <v>42219</v>
      </c>
      <c r="E56" s="9">
        <v>150959</v>
      </c>
      <c r="F56" s="4">
        <v>4378</v>
      </c>
      <c r="G56" s="24">
        <f t="shared" si="3"/>
        <v>2.9001251995574959</v>
      </c>
      <c r="H56" s="4"/>
      <c r="I56" s="4">
        <v>1502</v>
      </c>
      <c r="J56" s="4"/>
      <c r="K56" s="4"/>
      <c r="L56" s="4"/>
      <c r="M56" s="4"/>
      <c r="N56" s="4">
        <v>235770</v>
      </c>
      <c r="O56" s="4"/>
      <c r="P56" s="4">
        <f t="shared" si="1"/>
        <v>235770</v>
      </c>
      <c r="Q56" s="1"/>
    </row>
    <row r="57" spans="1:17" x14ac:dyDescent="0.25">
      <c r="A57" s="1" t="s">
        <v>13</v>
      </c>
      <c r="B57" s="1" t="s">
        <v>94</v>
      </c>
      <c r="C57" s="1" t="str">
        <f>VLOOKUP(B57,'Sheet2 (2)'!$C$1:$D$349,2,FALSE)</f>
        <v>MMR008008</v>
      </c>
      <c r="D57" s="5">
        <v>42219</v>
      </c>
      <c r="E57" s="9">
        <v>177255</v>
      </c>
      <c r="F57" s="4">
        <v>2354</v>
      </c>
      <c r="G57" s="24">
        <f t="shared" si="3"/>
        <v>1.3280302389213281</v>
      </c>
      <c r="H57" s="4"/>
      <c r="I57" s="4">
        <v>595</v>
      </c>
      <c r="J57" s="4"/>
      <c r="K57" s="4"/>
      <c r="L57" s="4"/>
      <c r="M57" s="4"/>
      <c r="N57" s="4"/>
      <c r="O57" s="4"/>
      <c r="P57" s="4"/>
      <c r="Q57" s="1"/>
    </row>
    <row r="58" spans="1:17" x14ac:dyDescent="0.25">
      <c r="A58" s="1" t="s">
        <v>14</v>
      </c>
      <c r="B58" s="1" t="s">
        <v>412</v>
      </c>
      <c r="C58" s="1" t="str">
        <f>VLOOKUP(B58,'Sheet2 (2)'!$C$1:$D$349,2,FALSE)</f>
        <v>MMR005029</v>
      </c>
      <c r="D58" s="5">
        <v>42201</v>
      </c>
      <c r="E58" s="9">
        <v>104266</v>
      </c>
      <c r="F58" s="4">
        <v>2681</v>
      </c>
      <c r="G58" s="24">
        <f t="shared" si="3"/>
        <v>2.5713080006905416</v>
      </c>
      <c r="H58" s="4">
        <v>10</v>
      </c>
      <c r="I58" s="4">
        <v>580</v>
      </c>
      <c r="J58" s="4"/>
      <c r="K58" s="4">
        <v>66250</v>
      </c>
      <c r="L58" s="4"/>
      <c r="M58" s="4">
        <v>500000</v>
      </c>
      <c r="N58" s="4">
        <v>513340</v>
      </c>
      <c r="O58" s="4"/>
      <c r="P58" s="4">
        <f t="shared" si="1"/>
        <v>1079590</v>
      </c>
      <c r="Q58" s="4"/>
    </row>
    <row r="59" spans="1:17" x14ac:dyDescent="0.25">
      <c r="A59" s="1" t="s">
        <v>14</v>
      </c>
      <c r="B59" s="1" t="s">
        <v>394</v>
      </c>
      <c r="C59" s="1" t="str">
        <f>VLOOKUP(B59,'Sheet2 (2)'!$C$1:$D$349,2,FALSE)</f>
        <v>MMR005007</v>
      </c>
      <c r="D59" s="5">
        <v>42201</v>
      </c>
      <c r="E59" s="9">
        <v>295497</v>
      </c>
      <c r="F59" s="4">
        <v>7443</v>
      </c>
      <c r="G59" s="24">
        <f t="shared" si="3"/>
        <v>2.5188072975360156</v>
      </c>
      <c r="H59" s="4"/>
      <c r="I59" s="4">
        <v>760</v>
      </c>
      <c r="J59" s="4">
        <v>1</v>
      </c>
      <c r="K59" s="4">
        <v>3595050</v>
      </c>
      <c r="L59" s="4"/>
      <c r="M59" s="4"/>
      <c r="N59" s="4">
        <v>2439000</v>
      </c>
      <c r="O59" s="4">
        <v>100000</v>
      </c>
      <c r="P59" s="4">
        <f t="shared" si="1"/>
        <v>6134050</v>
      </c>
      <c r="Q59" s="4"/>
    </row>
    <row r="60" spans="1:17" x14ac:dyDescent="0.25">
      <c r="A60" s="1" t="s">
        <v>14</v>
      </c>
      <c r="B60" s="1" t="s">
        <v>404</v>
      </c>
      <c r="C60" s="1" t="str">
        <f>VLOOKUP(B60,'Sheet2 (2)'!$C$1:$D$349,2,FALSE)</f>
        <v>MMR005008</v>
      </c>
      <c r="D60" s="5">
        <v>42201</v>
      </c>
      <c r="E60" s="9">
        <v>103847</v>
      </c>
      <c r="F60" s="4">
        <v>1705</v>
      </c>
      <c r="G60" s="24">
        <f t="shared" si="3"/>
        <v>1.6418384739087311</v>
      </c>
      <c r="H60" s="4"/>
      <c r="I60" s="4">
        <v>459</v>
      </c>
      <c r="J60" s="4">
        <v>1</v>
      </c>
      <c r="K60" s="4">
        <v>1278450</v>
      </c>
      <c r="L60" s="4"/>
      <c r="M60" s="4"/>
      <c r="N60" s="4">
        <v>2032500</v>
      </c>
      <c r="O60" s="4">
        <v>100000</v>
      </c>
      <c r="P60" s="4">
        <f t="shared" si="1"/>
        <v>3410950</v>
      </c>
      <c r="Q60" s="4"/>
    </row>
    <row r="61" spans="1:17" x14ac:dyDescent="0.25">
      <c r="A61" s="1" t="s">
        <v>14</v>
      </c>
      <c r="B61" s="1" t="s">
        <v>396</v>
      </c>
      <c r="C61" s="1" t="str">
        <f>VLOOKUP(B61,'Sheet2 (2)'!$C$1:$D$349,2,FALSE)</f>
        <v>MMR005017</v>
      </c>
      <c r="D61" s="5">
        <v>42202</v>
      </c>
      <c r="E61" s="9">
        <v>134253</v>
      </c>
      <c r="F61" s="4">
        <v>1389</v>
      </c>
      <c r="G61" s="24">
        <f t="shared" si="3"/>
        <v>1.0346137516480078</v>
      </c>
      <c r="H61" s="4"/>
      <c r="I61" s="4">
        <v>300</v>
      </c>
      <c r="J61" s="4">
        <v>1</v>
      </c>
      <c r="K61" s="4"/>
      <c r="L61" s="4"/>
      <c r="M61" s="4"/>
      <c r="N61" s="4"/>
      <c r="O61" s="4">
        <v>100000</v>
      </c>
      <c r="P61" s="4">
        <f t="shared" si="1"/>
        <v>100000</v>
      </c>
      <c r="Q61" s="1"/>
    </row>
    <row r="62" spans="1:17" x14ac:dyDescent="0.25">
      <c r="A62" s="1" t="s">
        <v>14</v>
      </c>
      <c r="B62" s="1" t="s">
        <v>400</v>
      </c>
      <c r="C62" s="1" t="str">
        <f>VLOOKUP(B62,'Sheet2 (2)'!$C$1:$D$349,2,FALSE)</f>
        <v>MMR005024</v>
      </c>
      <c r="D62" s="5">
        <v>42203</v>
      </c>
      <c r="E62" s="9">
        <v>145064</v>
      </c>
      <c r="F62" s="4">
        <v>59207</v>
      </c>
      <c r="G62" s="24">
        <f t="shared" si="3"/>
        <v>40.8143991617493</v>
      </c>
      <c r="H62" s="4">
        <v>11</v>
      </c>
      <c r="I62" s="4">
        <v>2308</v>
      </c>
      <c r="J62" s="4">
        <v>4</v>
      </c>
      <c r="K62" s="4">
        <v>13222200</v>
      </c>
      <c r="L62" s="4"/>
      <c r="M62" s="4">
        <v>550000</v>
      </c>
      <c r="N62" s="4">
        <v>3494726</v>
      </c>
      <c r="O62" s="4">
        <v>400000</v>
      </c>
      <c r="P62" s="4">
        <f t="shared" si="1"/>
        <v>17666926</v>
      </c>
      <c r="Q62" s="1"/>
    </row>
    <row r="63" spans="1:17" x14ac:dyDescent="0.25">
      <c r="A63" s="1" t="s">
        <v>14</v>
      </c>
      <c r="B63" s="1" t="s">
        <v>380</v>
      </c>
      <c r="C63" s="1" t="str">
        <f>VLOOKUP(B63,'Sheet2 (2)'!$C$1:$D$349,2,FALSE)</f>
        <v>MMR005013</v>
      </c>
      <c r="D63" s="5">
        <v>42203</v>
      </c>
      <c r="E63" s="9">
        <v>123666</v>
      </c>
      <c r="F63" s="4">
        <v>3499</v>
      </c>
      <c r="G63" s="24">
        <f t="shared" si="3"/>
        <v>2.829395306713244</v>
      </c>
      <c r="H63" s="4"/>
      <c r="I63" s="4">
        <v>930</v>
      </c>
      <c r="J63" s="4"/>
      <c r="K63" s="4">
        <v>189450</v>
      </c>
      <c r="L63" s="4"/>
      <c r="M63" s="4"/>
      <c r="N63" s="4">
        <v>495930</v>
      </c>
      <c r="O63" s="4"/>
      <c r="P63" s="4">
        <f t="shared" si="1"/>
        <v>685380</v>
      </c>
      <c r="Q63" s="1"/>
    </row>
    <row r="64" spans="1:17" x14ac:dyDescent="0.25">
      <c r="A64" s="1" t="s">
        <v>14</v>
      </c>
      <c r="B64" s="1" t="s">
        <v>388</v>
      </c>
      <c r="C64" s="1" t="str">
        <f>VLOOKUP(B64,'Sheet2 (2)'!$C$1:$D$349,2,FALSE)</f>
        <v>MMR005021</v>
      </c>
      <c r="D64" s="5">
        <v>42204</v>
      </c>
      <c r="E64" s="9">
        <v>119939</v>
      </c>
      <c r="F64" s="4">
        <v>2541</v>
      </c>
      <c r="G64" s="24">
        <f t="shared" si="3"/>
        <v>2.1185769432795003</v>
      </c>
      <c r="H64" s="4">
        <v>12</v>
      </c>
      <c r="I64" s="4">
        <v>28</v>
      </c>
      <c r="J64" s="4"/>
      <c r="K64" s="4">
        <v>173250</v>
      </c>
      <c r="L64" s="4"/>
      <c r="M64" s="4">
        <v>600000</v>
      </c>
      <c r="N64" s="4">
        <v>492432</v>
      </c>
      <c r="O64" s="4"/>
      <c r="P64" s="4">
        <f t="shared" si="1"/>
        <v>1265682</v>
      </c>
      <c r="Q64" s="1"/>
    </row>
    <row r="65" spans="1:17" x14ac:dyDescent="0.25">
      <c r="A65" s="1" t="s">
        <v>14</v>
      </c>
      <c r="B65" s="1" t="s">
        <v>445</v>
      </c>
      <c r="C65" s="1" t="str">
        <f>VLOOKUP(B65,'Sheet2 (2)'!$C$1:$D$349,2,FALSE)</f>
        <v>MMR005009</v>
      </c>
      <c r="D65" s="5">
        <v>42204</v>
      </c>
      <c r="E65" s="9">
        <v>118056</v>
      </c>
      <c r="F65" s="4">
        <v>7806</v>
      </c>
      <c r="G65" s="24">
        <f t="shared" si="3"/>
        <v>6.61211628379752</v>
      </c>
      <c r="H65" s="4"/>
      <c r="I65" s="4">
        <v>56</v>
      </c>
      <c r="J65" s="4"/>
      <c r="K65" s="4"/>
      <c r="L65" s="4"/>
      <c r="M65" s="4"/>
      <c r="N65" s="4"/>
      <c r="O65" s="4"/>
      <c r="P65" s="4">
        <f t="shared" si="1"/>
        <v>0</v>
      </c>
      <c r="Q65" s="1"/>
    </row>
    <row r="66" spans="1:17" x14ac:dyDescent="0.25">
      <c r="A66" s="1" t="s">
        <v>14</v>
      </c>
      <c r="B66" s="1" t="s">
        <v>414</v>
      </c>
      <c r="C66" s="1" t="str">
        <f>VLOOKUP(B66,'Sheet2 (2)'!$C$1:$D$349,2,FALSE)</f>
        <v>MMR005012</v>
      </c>
      <c r="D66" s="5">
        <v>42204</v>
      </c>
      <c r="E66" s="9">
        <v>371963</v>
      </c>
      <c r="F66" s="4">
        <v>8579</v>
      </c>
      <c r="G66" s="24">
        <f t="shared" si="3"/>
        <v>2.3064121969120586</v>
      </c>
      <c r="H66" s="4"/>
      <c r="I66" s="4">
        <v>1874</v>
      </c>
      <c r="J66" s="4"/>
      <c r="K66" s="4"/>
      <c r="L66" s="4"/>
      <c r="M66" s="4"/>
      <c r="N66" s="4"/>
      <c r="O66" s="4"/>
      <c r="P66" s="4">
        <f t="shared" si="1"/>
        <v>0</v>
      </c>
      <c r="Q66" s="1"/>
    </row>
    <row r="67" spans="1:17" x14ac:dyDescent="0.25">
      <c r="A67" s="1" t="s">
        <v>14</v>
      </c>
      <c r="B67" s="1" t="s">
        <v>402</v>
      </c>
      <c r="C67" s="1" t="str">
        <f>VLOOKUP(B67,'Sheet2 (2)'!$C$1:$D$349,2,FALSE)</f>
        <v>MMR005005</v>
      </c>
      <c r="D67" s="5">
        <v>42204</v>
      </c>
      <c r="E67" s="9">
        <v>145924</v>
      </c>
      <c r="F67" s="4">
        <v>16</v>
      </c>
      <c r="G67" s="24">
        <f t="shared" si="3"/>
        <v>1.0964611715687619E-2</v>
      </c>
      <c r="H67" s="4"/>
      <c r="I67" s="4">
        <v>2</v>
      </c>
      <c r="J67" s="4"/>
      <c r="K67" s="4"/>
      <c r="L67" s="4"/>
      <c r="M67" s="4"/>
      <c r="N67" s="4"/>
      <c r="O67" s="4"/>
      <c r="P67" s="4">
        <f t="shared" si="1"/>
        <v>0</v>
      </c>
      <c r="Q67" s="1"/>
    </row>
    <row r="68" spans="1:17" x14ac:dyDescent="0.25">
      <c r="A68" s="1" t="s">
        <v>14</v>
      </c>
      <c r="B68" s="1" t="s">
        <v>376</v>
      </c>
      <c r="C68" s="1" t="str">
        <f>VLOOKUP(B68,'Sheet2 (2)'!$C$1:$D$349,2,FALSE)</f>
        <v>MMR005014</v>
      </c>
      <c r="D68" s="5">
        <v>42204</v>
      </c>
      <c r="E68" s="9">
        <v>155626</v>
      </c>
      <c r="F68" s="4">
        <v>1564</v>
      </c>
      <c r="G68" s="24">
        <f t="shared" si="3"/>
        <v>1.0049734620179147</v>
      </c>
      <c r="H68" s="4">
        <v>2</v>
      </c>
      <c r="I68" s="4"/>
      <c r="J68" s="4"/>
      <c r="K68" s="4">
        <v>8100</v>
      </c>
      <c r="L68" s="4"/>
      <c r="M68" s="4">
        <v>100000</v>
      </c>
      <c r="N68" s="4">
        <v>44132</v>
      </c>
      <c r="O68" s="4"/>
      <c r="P68" s="4">
        <f t="shared" si="1"/>
        <v>152232</v>
      </c>
      <c r="Q68" s="1"/>
    </row>
    <row r="69" spans="1:17" x14ac:dyDescent="0.25">
      <c r="A69" s="1" t="s">
        <v>14</v>
      </c>
      <c r="B69" s="1" t="s">
        <v>441</v>
      </c>
      <c r="C69" s="1" t="str">
        <f>VLOOKUP(B69,'Sheet2 (2)'!$C$1:$D$349,2,FALSE)</f>
        <v>MMR005006</v>
      </c>
      <c r="D69" s="5">
        <v>42204</v>
      </c>
      <c r="E69" s="9">
        <v>196143</v>
      </c>
      <c r="F69" s="4">
        <v>9059</v>
      </c>
      <c r="G69" s="24">
        <f t="shared" si="3"/>
        <v>4.618569105193659</v>
      </c>
      <c r="H69" s="4"/>
      <c r="I69" s="4">
        <v>2164</v>
      </c>
      <c r="J69" s="4"/>
      <c r="K69" s="4"/>
      <c r="L69" s="4"/>
      <c r="M69" s="4"/>
      <c r="N69" s="4"/>
      <c r="O69" s="4"/>
      <c r="P69" s="4">
        <f t="shared" si="1"/>
        <v>0</v>
      </c>
      <c r="Q69" s="1"/>
    </row>
    <row r="70" spans="1:17" x14ac:dyDescent="0.25">
      <c r="A70" s="1" t="s">
        <v>14</v>
      </c>
      <c r="B70" s="1" t="s">
        <v>392</v>
      </c>
      <c r="C70" s="1" t="str">
        <f>VLOOKUP(B70,'Sheet2 (2)'!$C$1:$D$349,2,FALSE)</f>
        <v>MMR005028</v>
      </c>
      <c r="D70" s="5">
        <v>42213</v>
      </c>
      <c r="E70" s="9">
        <v>56386</v>
      </c>
      <c r="F70" s="4">
        <v>2107</v>
      </c>
      <c r="G70" s="24">
        <f t="shared" si="3"/>
        <v>3.7367431631965382</v>
      </c>
      <c r="H70" s="4"/>
      <c r="I70" s="4">
        <v>506</v>
      </c>
      <c r="J70" s="4"/>
      <c r="K70" s="4"/>
      <c r="L70" s="4"/>
      <c r="M70" s="4"/>
      <c r="N70" s="4"/>
      <c r="O70" s="4"/>
      <c r="P70" s="4">
        <f t="shared" si="1"/>
        <v>0</v>
      </c>
      <c r="Q70" s="1"/>
    </row>
    <row r="71" spans="1:17" x14ac:dyDescent="0.25">
      <c r="A71" s="1" t="s">
        <v>14</v>
      </c>
      <c r="B71" s="1" t="s">
        <v>390</v>
      </c>
      <c r="C71" s="1" t="str">
        <f>VLOOKUP(B71,'Sheet2 (2)'!$C$1:$D$349,2,FALSE)</f>
        <v>MMR005027</v>
      </c>
      <c r="D71" s="5">
        <v>42215</v>
      </c>
      <c r="E71" s="9">
        <v>347363</v>
      </c>
      <c r="F71" s="4">
        <v>26343</v>
      </c>
      <c r="G71" s="24">
        <f t="shared" si="3"/>
        <v>7.5837092609172538</v>
      </c>
      <c r="H71" s="4"/>
      <c r="I71" s="4">
        <v>6263</v>
      </c>
      <c r="J71" s="4"/>
      <c r="K71" s="4">
        <v>14000000</v>
      </c>
      <c r="L71" s="4"/>
      <c r="M71" s="4"/>
      <c r="N71" s="4">
        <v>24535840</v>
      </c>
      <c r="O71" s="4"/>
      <c r="P71" s="4">
        <f t="shared" ref="P71:P128" si="4">SUM(K71:O71)</f>
        <v>38535840</v>
      </c>
      <c r="Q71" s="1"/>
    </row>
    <row r="72" spans="1:17" x14ac:dyDescent="0.25">
      <c r="A72" s="1" t="s">
        <v>14</v>
      </c>
      <c r="B72" s="1" t="s">
        <v>410</v>
      </c>
      <c r="C72" s="1" t="str">
        <f>VLOOKUP(B72,'Sheet2 (2)'!$C$1:$D$349,2,FALSE)</f>
        <v>MMR005031</v>
      </c>
      <c r="D72" s="5">
        <v>42216</v>
      </c>
      <c r="E72" s="9">
        <v>51324</v>
      </c>
      <c r="F72" s="4">
        <v>83</v>
      </c>
      <c r="G72" s="24">
        <f t="shared" si="3"/>
        <v>0.16171771490920428</v>
      </c>
      <c r="H72" s="4"/>
      <c r="I72" s="4">
        <v>22</v>
      </c>
      <c r="J72" s="4"/>
      <c r="K72" s="4"/>
      <c r="L72" s="4"/>
      <c r="M72" s="4"/>
      <c r="N72" s="4"/>
      <c r="O72" s="4"/>
      <c r="P72" s="4">
        <f t="shared" si="4"/>
        <v>0</v>
      </c>
      <c r="Q72" s="1"/>
    </row>
    <row r="73" spans="1:17" x14ac:dyDescent="0.25">
      <c r="A73" s="1" t="s">
        <v>14</v>
      </c>
      <c r="B73" s="1" t="s">
        <v>429</v>
      </c>
      <c r="C73" s="1" t="str">
        <f>VLOOKUP(B73,'Sheet2 (2)'!$C$1:$D$349,2,FALSE)</f>
        <v>MMR005018</v>
      </c>
      <c r="D73" s="5">
        <v>42220</v>
      </c>
      <c r="E73" s="9">
        <v>121770</v>
      </c>
      <c r="F73" s="4">
        <v>1065</v>
      </c>
      <c r="G73" s="24">
        <f t="shared" si="3"/>
        <v>0.87459965508745996</v>
      </c>
      <c r="H73" s="4"/>
      <c r="I73" s="4">
        <v>224</v>
      </c>
      <c r="J73" s="4"/>
      <c r="K73" s="4"/>
      <c r="L73" s="4"/>
      <c r="M73" s="4"/>
      <c r="N73" s="4"/>
      <c r="O73" s="4"/>
      <c r="P73" s="4">
        <f t="shared" si="4"/>
        <v>0</v>
      </c>
      <c r="Q73" s="1"/>
    </row>
    <row r="74" spans="1:17" x14ac:dyDescent="0.25">
      <c r="A74" s="1" t="s">
        <v>14</v>
      </c>
      <c r="B74" s="1" t="s">
        <v>416</v>
      </c>
      <c r="C74" s="1" t="str">
        <f>VLOOKUP(B74,'Sheet2 (2)'!$C$1:$D$349,2,FALSE)</f>
        <v>MMR005003</v>
      </c>
      <c r="D74" s="5">
        <v>42217</v>
      </c>
      <c r="E74" s="9">
        <v>106440</v>
      </c>
      <c r="F74" s="4">
        <v>1394</v>
      </c>
      <c r="G74" s="24">
        <f t="shared" si="3"/>
        <v>1.3096580232995114</v>
      </c>
      <c r="H74" s="4"/>
      <c r="I74" s="4">
        <v>661</v>
      </c>
      <c r="J74" s="4"/>
      <c r="K74" s="4"/>
      <c r="L74" s="4"/>
      <c r="M74" s="4"/>
      <c r="N74" s="4"/>
      <c r="O74" s="4"/>
      <c r="P74" s="4">
        <f t="shared" si="4"/>
        <v>0</v>
      </c>
      <c r="Q74" s="1"/>
    </row>
    <row r="75" spans="1:17" x14ac:dyDescent="0.25">
      <c r="A75" s="1" t="s">
        <v>14</v>
      </c>
      <c r="B75" s="1" t="s">
        <v>447</v>
      </c>
      <c r="C75" s="1" t="str">
        <f>VLOOKUP(B75,'Sheet2 (2)'!$C$1:$D$349,2,FALSE)</f>
        <v>MMR005016</v>
      </c>
      <c r="D75" s="5">
        <v>42220</v>
      </c>
      <c r="E75" s="9">
        <v>141139</v>
      </c>
      <c r="F75" s="4">
        <v>1706</v>
      </c>
      <c r="G75" s="24">
        <f t="shared" si="3"/>
        <v>1.2087374857410071</v>
      </c>
      <c r="H75" s="4"/>
      <c r="I75" s="4">
        <v>306</v>
      </c>
      <c r="J75" s="4"/>
      <c r="K75" s="4"/>
      <c r="L75" s="4"/>
      <c r="M75" s="4"/>
      <c r="N75" s="4"/>
      <c r="O75" s="4"/>
      <c r="P75" s="4">
        <f t="shared" si="4"/>
        <v>0</v>
      </c>
      <c r="Q75" s="1"/>
    </row>
    <row r="76" spans="1:17" x14ac:dyDescent="0.25">
      <c r="A76" s="1" t="s">
        <v>14</v>
      </c>
      <c r="B76" s="1" t="s">
        <v>435</v>
      </c>
      <c r="C76" s="1" t="str">
        <f>VLOOKUP(B76,'Sheet2 (2)'!$C$1:$D$349,2,FALSE)</f>
        <v>MMR005030</v>
      </c>
      <c r="D76" s="5">
        <v>42217</v>
      </c>
      <c r="E76" s="9">
        <v>114827</v>
      </c>
      <c r="F76" s="4">
        <v>4763</v>
      </c>
      <c r="G76" s="24">
        <f t="shared" si="3"/>
        <v>4.1479791338274099</v>
      </c>
      <c r="H76" s="4"/>
      <c r="I76" s="4">
        <v>868</v>
      </c>
      <c r="J76" s="4"/>
      <c r="K76" s="4"/>
      <c r="L76" s="4"/>
      <c r="M76" s="4"/>
      <c r="N76" s="4"/>
      <c r="O76" s="4"/>
      <c r="P76" s="4">
        <f t="shared" si="4"/>
        <v>0</v>
      </c>
      <c r="Q76" s="1"/>
    </row>
    <row r="77" spans="1:17" x14ac:dyDescent="0.25">
      <c r="A77" s="1" t="s">
        <v>14</v>
      </c>
      <c r="B77" s="1" t="s">
        <v>382</v>
      </c>
      <c r="C77" s="1" t="str">
        <f>VLOOKUP(B77,'Sheet2 (2)'!$C$1:$D$349,2,FALSE)</f>
        <v>MMR005015</v>
      </c>
      <c r="D77" s="5">
        <v>42220</v>
      </c>
      <c r="E77" s="9">
        <v>105837</v>
      </c>
      <c r="F77" s="4">
        <v>4406</v>
      </c>
      <c r="G77" s="24">
        <f t="shared" si="3"/>
        <v>4.1630053761916912</v>
      </c>
      <c r="H77" s="4"/>
      <c r="I77" s="4">
        <v>850</v>
      </c>
      <c r="J77" s="4"/>
      <c r="K77" s="4"/>
      <c r="L77" s="4"/>
      <c r="M77" s="4"/>
      <c r="N77" s="4"/>
      <c r="O77" s="4"/>
      <c r="P77" s="4">
        <f t="shared" si="4"/>
        <v>0</v>
      </c>
      <c r="Q77" s="1"/>
    </row>
    <row r="78" spans="1:17" x14ac:dyDescent="0.25">
      <c r="A78" s="1" t="s">
        <v>15</v>
      </c>
      <c r="B78" s="1" t="s">
        <v>168</v>
      </c>
      <c r="C78" s="1" t="str">
        <f>VLOOKUP(B78,'Sheet2 (2)'!$C$1:$D$349,2,FALSE)</f>
        <v>MMR001008</v>
      </c>
      <c r="D78" s="5">
        <v>42203</v>
      </c>
      <c r="E78" s="9">
        <v>132264</v>
      </c>
      <c r="F78" s="4">
        <v>4872</v>
      </c>
      <c r="G78" s="24">
        <f t="shared" si="3"/>
        <v>3.6835420068953004</v>
      </c>
      <c r="H78" s="4"/>
      <c r="I78" s="4">
        <v>911</v>
      </c>
      <c r="J78" s="4">
        <v>1</v>
      </c>
      <c r="K78" s="4">
        <v>12703250</v>
      </c>
      <c r="L78" s="4"/>
      <c r="M78" s="4"/>
      <c r="N78" s="4">
        <v>2910540</v>
      </c>
      <c r="O78" s="4">
        <v>100000</v>
      </c>
      <c r="P78" s="4">
        <f t="shared" si="4"/>
        <v>15713790</v>
      </c>
      <c r="Q78" s="1"/>
    </row>
    <row r="79" spans="1:17" x14ac:dyDescent="0.25">
      <c r="A79" s="1" t="s">
        <v>15</v>
      </c>
      <c r="B79" s="1" t="s">
        <v>158</v>
      </c>
      <c r="C79" s="1" t="str">
        <f>VLOOKUP(B79,'Sheet2 (2)'!$C$1:$D$349,2,FALSE)</f>
        <v>MMR001009</v>
      </c>
      <c r="D79" s="5">
        <v>42208</v>
      </c>
      <c r="E79" s="9">
        <v>331964</v>
      </c>
      <c r="F79" s="4">
        <v>180</v>
      </c>
      <c r="G79" s="24">
        <f t="shared" si="3"/>
        <v>5.4222747044860284E-2</v>
      </c>
      <c r="H79" s="4">
        <v>2</v>
      </c>
      <c r="I79" s="4"/>
      <c r="J79" s="4"/>
      <c r="K79" s="4"/>
      <c r="L79" s="4"/>
      <c r="M79" s="4"/>
      <c r="N79" s="4"/>
      <c r="O79" s="4"/>
      <c r="P79" s="4">
        <f t="shared" si="4"/>
        <v>0</v>
      </c>
      <c r="Q79" s="1"/>
    </row>
    <row r="80" spans="1:17" x14ac:dyDescent="0.25">
      <c r="A80" s="1" t="s">
        <v>15</v>
      </c>
      <c r="B80" s="1" t="s">
        <v>170</v>
      </c>
      <c r="C80" s="1" t="str">
        <f>VLOOKUP(B80,'Sheet2 (2)'!$C$1:$D$349,2,FALSE)</f>
        <v>MMR001007</v>
      </c>
      <c r="D80" s="5">
        <v>42209</v>
      </c>
      <c r="E80" s="9">
        <v>209073</v>
      </c>
      <c r="F80" s="4">
        <v>1011</v>
      </c>
      <c r="G80" s="24">
        <f t="shared" si="3"/>
        <v>0.48356315736608746</v>
      </c>
      <c r="H80" s="4"/>
      <c r="I80" s="4">
        <v>184</v>
      </c>
      <c r="J80" s="4"/>
      <c r="K80" s="4"/>
      <c r="L80" s="4"/>
      <c r="M80" s="4"/>
      <c r="N80" s="4"/>
      <c r="O80" s="4"/>
      <c r="P80" s="4">
        <f t="shared" si="4"/>
        <v>0</v>
      </c>
      <c r="Q80" s="1"/>
    </row>
    <row r="81" spans="1:17" x14ac:dyDescent="0.25">
      <c r="A81" s="1" t="s">
        <v>16</v>
      </c>
      <c r="B81" s="1" t="s">
        <v>467</v>
      </c>
      <c r="C81" s="1" t="str">
        <f>VLOOKUP(B81,'Sheet2 (2)'!$C$1:$D$349,2,FALSE)</f>
        <v>MMR015014</v>
      </c>
      <c r="D81" s="5">
        <v>42210</v>
      </c>
      <c r="E81" s="9">
        <v>175873</v>
      </c>
      <c r="F81" s="4">
        <v>931</v>
      </c>
      <c r="G81" s="24">
        <f t="shared" si="3"/>
        <v>0.5293592535522792</v>
      </c>
      <c r="H81" s="4">
        <v>8</v>
      </c>
      <c r="I81" s="4">
        <v>173</v>
      </c>
      <c r="J81" s="4">
        <v>5</v>
      </c>
      <c r="K81" s="4"/>
      <c r="L81" s="4"/>
      <c r="M81" s="4"/>
      <c r="N81" s="4">
        <v>1472688</v>
      </c>
      <c r="O81" s="4">
        <v>500000</v>
      </c>
      <c r="P81" s="4">
        <f t="shared" si="4"/>
        <v>1972688</v>
      </c>
      <c r="Q81" s="1"/>
    </row>
    <row r="82" spans="1:17" x14ac:dyDescent="0.25">
      <c r="A82" s="1" t="s">
        <v>16</v>
      </c>
      <c r="B82" s="1" t="s">
        <v>541</v>
      </c>
      <c r="C82" s="1" t="str">
        <f>VLOOKUP(B82,'Sheet2 (2)'!$C$1:$D$349,2,FALSE)</f>
        <v>MMR015017</v>
      </c>
      <c r="D82" s="5">
        <v>42209</v>
      </c>
      <c r="E82" s="9">
        <v>62838</v>
      </c>
      <c r="F82" s="4">
        <v>2282</v>
      </c>
      <c r="G82" s="24">
        <f t="shared" si="3"/>
        <v>3.6315605207040322</v>
      </c>
      <c r="H82" s="4"/>
      <c r="I82" s="4"/>
      <c r="J82" s="4"/>
      <c r="K82" s="4"/>
      <c r="L82" s="4"/>
      <c r="M82" s="4"/>
      <c r="N82" s="4"/>
      <c r="O82" s="4"/>
      <c r="P82" s="4">
        <f t="shared" si="4"/>
        <v>0</v>
      </c>
      <c r="Q82" s="1"/>
    </row>
    <row r="83" spans="1:17" x14ac:dyDescent="0.25">
      <c r="A83" s="1" t="s">
        <v>16</v>
      </c>
      <c r="B83" s="1" t="s">
        <v>471</v>
      </c>
      <c r="C83" s="1" t="str">
        <f>VLOOKUP(B83,'Sheet2 (2)'!$C$1:$D$349,2,FALSE)</f>
        <v>MMR014005</v>
      </c>
      <c r="D83" s="5">
        <v>42211</v>
      </c>
      <c r="E83" s="9">
        <v>186019</v>
      </c>
      <c r="F83" s="4">
        <v>2140</v>
      </c>
      <c r="G83" s="24">
        <f t="shared" si="3"/>
        <v>1.1504201183750047</v>
      </c>
      <c r="H83" s="4"/>
      <c r="I83" s="4">
        <v>476</v>
      </c>
      <c r="J83" s="4"/>
      <c r="K83" s="4"/>
      <c r="L83" s="4"/>
      <c r="M83" s="4"/>
      <c r="N83" s="4"/>
      <c r="O83" s="4"/>
      <c r="P83" s="4">
        <f t="shared" si="4"/>
        <v>0</v>
      </c>
      <c r="Q83" s="1"/>
    </row>
    <row r="84" spans="1:17" x14ac:dyDescent="0.25">
      <c r="A84" s="1" t="s">
        <v>16</v>
      </c>
      <c r="B84" s="1" t="s">
        <v>601</v>
      </c>
      <c r="C84" s="1" t="str">
        <f>VLOOKUP(B84,'Sheet2 (2)'!$C$1:$D$349,2,FALSE)</f>
        <v>MMR015004</v>
      </c>
      <c r="D84" s="5">
        <v>42215</v>
      </c>
      <c r="E84" s="9">
        <v>172042</v>
      </c>
      <c r="F84" s="4">
        <v>37</v>
      </c>
      <c r="G84" s="24">
        <f t="shared" si="3"/>
        <v>2.1506376349961054E-2</v>
      </c>
      <c r="H84" s="4">
        <v>5</v>
      </c>
      <c r="I84" s="4">
        <v>5</v>
      </c>
      <c r="J84" s="4"/>
      <c r="K84" s="4"/>
      <c r="L84" s="4"/>
      <c r="M84" s="4"/>
      <c r="N84" s="4"/>
      <c r="O84" s="4"/>
      <c r="P84" s="4">
        <f t="shared" si="4"/>
        <v>0</v>
      </c>
      <c r="Q84" s="1"/>
    </row>
    <row r="85" spans="1:17" x14ac:dyDescent="0.25">
      <c r="A85" s="1" t="s">
        <v>16</v>
      </c>
      <c r="B85" s="1" t="s">
        <v>599</v>
      </c>
      <c r="C85" s="1" t="str">
        <f>VLOOKUP(B85,'Sheet2 (2)'!$C$1:$D$349,2,FALSE)</f>
        <v>MMR016009</v>
      </c>
      <c r="D85" s="5">
        <v>42220</v>
      </c>
      <c r="E85" s="9">
        <v>176877</v>
      </c>
      <c r="F85" s="4">
        <v>1033</v>
      </c>
      <c r="G85" s="24">
        <f t="shared" si="3"/>
        <v>0.58402166477269513</v>
      </c>
      <c r="H85" s="4">
        <v>65</v>
      </c>
      <c r="I85" s="4">
        <v>295</v>
      </c>
      <c r="J85" s="4">
        <v>4</v>
      </c>
      <c r="K85" s="4"/>
      <c r="L85" s="4"/>
      <c r="M85" s="4"/>
      <c r="N85" s="4">
        <v>286858</v>
      </c>
      <c r="O85" s="4"/>
      <c r="P85" s="4">
        <f t="shared" si="4"/>
        <v>286858</v>
      </c>
      <c r="Q85" s="1" t="s">
        <v>721</v>
      </c>
    </row>
    <row r="86" spans="1:17" x14ac:dyDescent="0.25">
      <c r="A86" s="1" t="s">
        <v>16</v>
      </c>
      <c r="B86" s="1" t="s">
        <v>555</v>
      </c>
      <c r="C86" s="1" t="str">
        <f>VLOOKUP(B86,'Sheet2 (2)'!$C$1:$D$349,2,FALSE)</f>
        <v>MMR016011</v>
      </c>
      <c r="D86" s="5">
        <v>42220</v>
      </c>
      <c r="E86" s="9">
        <v>79666</v>
      </c>
      <c r="F86" s="4">
        <v>105</v>
      </c>
      <c r="G86" s="24">
        <f t="shared" si="3"/>
        <v>0.13180026611101348</v>
      </c>
      <c r="H86" s="4">
        <v>12</v>
      </c>
      <c r="I86" s="4">
        <v>20</v>
      </c>
      <c r="J86" s="4"/>
      <c r="K86" s="4"/>
      <c r="L86" s="4"/>
      <c r="M86" s="4"/>
      <c r="N86" s="4"/>
      <c r="O86" s="4"/>
      <c r="P86" s="4">
        <f t="shared" si="4"/>
        <v>0</v>
      </c>
      <c r="Q86" s="1"/>
    </row>
    <row r="87" spans="1:17" x14ac:dyDescent="0.25">
      <c r="A87" s="1" t="s">
        <v>16</v>
      </c>
      <c r="B87" s="1" t="s">
        <v>549</v>
      </c>
      <c r="C87" s="1" t="str">
        <f>VLOOKUP(B87,'Sheet2 (2)'!$C$1:$D$349,2,FALSE)</f>
        <v>MMR016008</v>
      </c>
      <c r="D87" s="5">
        <v>42220</v>
      </c>
      <c r="E87" s="9">
        <v>70100</v>
      </c>
      <c r="F87" s="4">
        <v>373</v>
      </c>
      <c r="G87" s="24">
        <f t="shared" ref="G87:G118" si="5">F87/E87*100</f>
        <v>0.5320970042796006</v>
      </c>
      <c r="H87" s="4"/>
      <c r="I87" s="4">
        <v>74</v>
      </c>
      <c r="J87" s="4"/>
      <c r="K87" s="4"/>
      <c r="L87" s="4"/>
      <c r="M87" s="4"/>
      <c r="N87" s="4"/>
      <c r="O87" s="4"/>
      <c r="P87" s="4">
        <f t="shared" si="4"/>
        <v>0</v>
      </c>
      <c r="Q87" s="1"/>
    </row>
    <row r="88" spans="1:17" x14ac:dyDescent="0.25">
      <c r="A88" s="1" t="s">
        <v>17</v>
      </c>
      <c r="B88" s="1" t="s">
        <v>286</v>
      </c>
      <c r="C88" s="1" t="str">
        <f>VLOOKUP(B88,'Sheet2 (2)'!$C$1:$D$349,2,FALSE)</f>
        <v>MMR010011</v>
      </c>
      <c r="D88" s="5">
        <v>42209</v>
      </c>
      <c r="E88" s="9">
        <v>166952</v>
      </c>
      <c r="F88" s="4">
        <v>159</v>
      </c>
      <c r="G88" s="24">
        <f t="shared" si="5"/>
        <v>9.5236954334179891E-2</v>
      </c>
      <c r="H88" s="4">
        <v>30</v>
      </c>
      <c r="I88" s="4">
        <v>30</v>
      </c>
      <c r="J88" s="4">
        <v>3</v>
      </c>
      <c r="K88" s="4">
        <v>128250</v>
      </c>
      <c r="L88" s="4"/>
      <c r="M88" s="4">
        <v>1500000</v>
      </c>
      <c r="N88" s="4">
        <v>661980</v>
      </c>
      <c r="O88" s="4">
        <v>300000</v>
      </c>
      <c r="P88" s="4">
        <f t="shared" si="4"/>
        <v>2590230</v>
      </c>
      <c r="Q88" s="1"/>
    </row>
    <row r="89" spans="1:17" x14ac:dyDescent="0.25">
      <c r="A89" s="1" t="s">
        <v>17</v>
      </c>
      <c r="B89" s="1" t="s">
        <v>314</v>
      </c>
      <c r="C89" s="1" t="str">
        <f>VLOOKUP(B89,'Sheet2 (2)'!$C$1:$D$349,2,FALSE)</f>
        <v>MMR010012</v>
      </c>
      <c r="D89" s="5">
        <v>42209</v>
      </c>
      <c r="E89" s="9">
        <v>162893</v>
      </c>
      <c r="F89" s="4">
        <v>252</v>
      </c>
      <c r="G89" s="24">
        <f t="shared" si="5"/>
        <v>0.1547027803527469</v>
      </c>
      <c r="H89" s="4">
        <v>64</v>
      </c>
      <c r="I89" s="4">
        <v>64</v>
      </c>
      <c r="J89" s="4">
        <v>8</v>
      </c>
      <c r="K89" s="4"/>
      <c r="L89" s="4">
        <v>16200</v>
      </c>
      <c r="M89" s="4">
        <v>3200000</v>
      </c>
      <c r="N89" s="4">
        <v>1412224</v>
      </c>
      <c r="O89" s="4">
        <v>500000</v>
      </c>
      <c r="P89" s="4">
        <f t="shared" si="4"/>
        <v>5128424</v>
      </c>
      <c r="Q89" s="1"/>
    </row>
    <row r="90" spans="1:17" x14ac:dyDescent="0.25">
      <c r="A90" s="1" t="s">
        <v>17</v>
      </c>
      <c r="B90" s="1" t="s">
        <v>306</v>
      </c>
      <c r="C90" s="1" t="str">
        <f>VLOOKUP(B90,'Sheet2 (2)'!$C$1:$D$349,2,FALSE)</f>
        <v>MMR010010</v>
      </c>
      <c r="D90" s="5">
        <v>42209</v>
      </c>
      <c r="E90" s="9">
        <v>157383</v>
      </c>
      <c r="F90" s="4">
        <v>188</v>
      </c>
      <c r="G90" s="24">
        <f t="shared" si="5"/>
        <v>0.11945381648589745</v>
      </c>
      <c r="H90" s="4">
        <v>4</v>
      </c>
      <c r="I90" s="4">
        <v>44</v>
      </c>
      <c r="J90" s="4"/>
      <c r="K90" s="4">
        <v>135900</v>
      </c>
      <c r="L90" s="4"/>
      <c r="M90" s="4">
        <v>200000</v>
      </c>
      <c r="N90" s="4">
        <v>413464</v>
      </c>
      <c r="O90" s="4"/>
      <c r="P90" s="4">
        <f t="shared" si="4"/>
        <v>749364</v>
      </c>
      <c r="Q90" s="1"/>
    </row>
    <row r="91" spans="1:17" x14ac:dyDescent="0.25">
      <c r="A91" s="1" t="s">
        <v>17</v>
      </c>
      <c r="B91" s="1" t="s">
        <v>296</v>
      </c>
      <c r="C91" s="1" t="str">
        <f>VLOOKUP(B91,'Sheet2 (2)'!$C$1:$D$349,2,FALSE)</f>
        <v>MMR010022</v>
      </c>
      <c r="D91" s="5">
        <v>42216</v>
      </c>
      <c r="E91" s="9">
        <v>239713</v>
      </c>
      <c r="F91" s="4">
        <v>8001</v>
      </c>
      <c r="G91" s="24">
        <f t="shared" si="5"/>
        <v>3.3377413824031241</v>
      </c>
      <c r="H91" s="4"/>
      <c r="I91" s="4">
        <v>1878</v>
      </c>
      <c r="J91" s="4"/>
      <c r="K91" s="4">
        <v>4001400</v>
      </c>
      <c r="L91" s="4"/>
      <c r="M91" s="4"/>
      <c r="N91" s="4">
        <v>9544620</v>
      </c>
      <c r="O91" s="4"/>
      <c r="P91" s="4">
        <f t="shared" si="4"/>
        <v>13546020</v>
      </c>
      <c r="Q91" s="1"/>
    </row>
    <row r="92" spans="1:17" x14ac:dyDescent="0.25">
      <c r="A92" s="1" t="s">
        <v>17</v>
      </c>
      <c r="B92" s="1" t="s">
        <v>288</v>
      </c>
      <c r="C92" s="1" t="str">
        <f>VLOOKUP(B92,'Sheet2 (2)'!$C$1:$D$349,2,FALSE)</f>
        <v>MMR010017</v>
      </c>
      <c r="D92" s="5"/>
      <c r="E92" s="9">
        <v>276190</v>
      </c>
      <c r="F92" s="4">
        <v>3579</v>
      </c>
      <c r="G92" s="24">
        <f t="shared" si="5"/>
        <v>1.2958470618052789</v>
      </c>
      <c r="H92" s="4"/>
      <c r="I92" s="4">
        <v>787</v>
      </c>
      <c r="J92" s="4"/>
      <c r="K92" s="4">
        <v>2498400</v>
      </c>
      <c r="L92" s="4"/>
      <c r="M92" s="4"/>
      <c r="N92" s="4">
        <v>4878000</v>
      </c>
      <c r="O92" s="4"/>
      <c r="P92" s="4">
        <f t="shared" si="4"/>
        <v>7376400</v>
      </c>
      <c r="Q92" s="1"/>
    </row>
    <row r="93" spans="1:17" x14ac:dyDescent="0.25">
      <c r="A93" s="1" t="s">
        <v>17</v>
      </c>
      <c r="B93" s="1" t="s">
        <v>312</v>
      </c>
      <c r="C93" s="1" t="str">
        <f>VLOOKUP(B93,'Sheet2 (2)'!$C$1:$D$349,2,FALSE)</f>
        <v>MMR010018</v>
      </c>
      <c r="D93" s="5">
        <v>42218</v>
      </c>
      <c r="E93" s="9">
        <v>216399</v>
      </c>
      <c r="F93" s="4">
        <v>3064</v>
      </c>
      <c r="G93" s="24">
        <f t="shared" si="5"/>
        <v>1.4159030309751894</v>
      </c>
      <c r="H93" s="4">
        <v>1</v>
      </c>
      <c r="I93" s="4">
        <v>681</v>
      </c>
      <c r="J93" s="4"/>
      <c r="K93" s="4"/>
      <c r="L93" s="4"/>
      <c r="M93" s="4"/>
      <c r="N93" s="4"/>
      <c r="O93" s="4"/>
      <c r="P93" s="4">
        <f t="shared" si="4"/>
        <v>0</v>
      </c>
      <c r="Q93" s="1"/>
    </row>
    <row r="94" spans="1:17" x14ac:dyDescent="0.25">
      <c r="A94" s="1" t="s">
        <v>18</v>
      </c>
      <c r="B94" s="1" t="s">
        <v>144</v>
      </c>
      <c r="C94" s="1" t="str">
        <f>VLOOKUP(B94,'Sheet2 (2)'!$C$1:$D$349,2,FALSE)</f>
        <v>MMR004006</v>
      </c>
      <c r="D94" s="5">
        <v>42206</v>
      </c>
      <c r="E94" s="9">
        <v>42540</v>
      </c>
      <c r="F94" s="4">
        <v>275</v>
      </c>
      <c r="G94" s="24">
        <f t="shared" si="5"/>
        <v>0.6464503996238834</v>
      </c>
      <c r="H94" s="4">
        <v>161</v>
      </c>
      <c r="I94" s="4">
        <v>51</v>
      </c>
      <c r="J94" s="4"/>
      <c r="K94" s="4"/>
      <c r="L94" s="4"/>
      <c r="M94" s="4"/>
      <c r="N94" s="4"/>
      <c r="O94" s="4"/>
      <c r="P94" s="4">
        <f t="shared" si="4"/>
        <v>0</v>
      </c>
      <c r="Q94" s="1" t="s">
        <v>739</v>
      </c>
    </row>
    <row r="95" spans="1:17" x14ac:dyDescent="0.25">
      <c r="A95" s="1" t="s">
        <v>18</v>
      </c>
      <c r="B95" s="1" t="s">
        <v>138</v>
      </c>
      <c r="C95" s="1" t="str">
        <f>VLOOKUP(B95,'Sheet2 (2)'!$C$1:$D$349,2,FALSE)</f>
        <v>MMR004002</v>
      </c>
      <c r="D95" s="5">
        <v>42214</v>
      </c>
      <c r="E95" s="9">
        <v>48266</v>
      </c>
      <c r="F95" s="4">
        <v>5455</v>
      </c>
      <c r="G95" s="24">
        <f t="shared" si="5"/>
        <v>11.301951684415529</v>
      </c>
      <c r="H95" s="4">
        <v>247</v>
      </c>
      <c r="I95" s="4">
        <v>1147</v>
      </c>
      <c r="J95" s="4">
        <v>3</v>
      </c>
      <c r="K95" s="4"/>
      <c r="L95" s="4"/>
      <c r="M95" s="4"/>
      <c r="N95" s="4">
        <v>485468</v>
      </c>
      <c r="O95" s="4"/>
      <c r="P95" s="4">
        <f t="shared" si="4"/>
        <v>485468</v>
      </c>
      <c r="Q95" s="1"/>
    </row>
    <row r="96" spans="1:17" x14ac:dyDescent="0.25">
      <c r="A96" s="1" t="s">
        <v>18</v>
      </c>
      <c r="B96" s="1" t="s">
        <v>146</v>
      </c>
      <c r="C96" s="1" t="str">
        <f>VLOOKUP(B96,'Sheet2 (2)'!$C$1:$D$349,2,FALSE)</f>
        <v>MMR004009</v>
      </c>
      <c r="D96" s="5">
        <v>42220</v>
      </c>
      <c r="E96" s="9">
        <v>96899</v>
      </c>
      <c r="F96" s="4">
        <v>89</v>
      </c>
      <c r="G96" s="24">
        <f t="shared" si="5"/>
        <v>9.1848213087854361E-2</v>
      </c>
      <c r="H96" s="4">
        <v>398</v>
      </c>
      <c r="I96" s="4">
        <v>17</v>
      </c>
      <c r="J96" s="4"/>
      <c r="K96" s="4"/>
      <c r="L96" s="4"/>
      <c r="M96" s="4"/>
      <c r="N96" s="4"/>
      <c r="O96" s="4"/>
      <c r="P96" s="4">
        <f t="shared" si="4"/>
        <v>0</v>
      </c>
      <c r="Q96" s="1"/>
    </row>
    <row r="97" spans="1:17" x14ac:dyDescent="0.25">
      <c r="A97" s="1" t="s">
        <v>18</v>
      </c>
      <c r="B97" s="1" t="s">
        <v>148</v>
      </c>
      <c r="C97" s="1" t="str">
        <f>VLOOKUP(B97,'Sheet2 (2)'!$C$1:$D$349,2,FALSE)</f>
        <v>MMR004004</v>
      </c>
      <c r="D97" s="5">
        <v>42220</v>
      </c>
      <c r="E97" s="9">
        <v>87389</v>
      </c>
      <c r="F97" s="4">
        <v>596</v>
      </c>
      <c r="G97" s="24">
        <f t="shared" si="5"/>
        <v>0.68200803304763757</v>
      </c>
      <c r="H97" s="4">
        <v>193</v>
      </c>
      <c r="I97" s="4">
        <v>100</v>
      </c>
      <c r="J97" s="4"/>
      <c r="K97" s="4"/>
      <c r="L97" s="4"/>
      <c r="M97" s="4"/>
      <c r="N97" s="4"/>
      <c r="O97" s="4"/>
      <c r="P97" s="4">
        <f t="shared" si="4"/>
        <v>0</v>
      </c>
      <c r="Q97" s="1"/>
    </row>
    <row r="98" spans="1:17" x14ac:dyDescent="0.25">
      <c r="A98" s="1" t="s">
        <v>18</v>
      </c>
      <c r="B98" s="1" t="s">
        <v>136</v>
      </c>
      <c r="C98" s="1" t="str">
        <f>VLOOKUP(B98,'Sheet2 (2)'!$C$1:$D$349,2,FALSE)</f>
        <v>MMR004001</v>
      </c>
      <c r="D98" s="5">
        <v>42220</v>
      </c>
      <c r="E98" s="9">
        <v>48017</v>
      </c>
      <c r="F98" s="4">
        <v>335</v>
      </c>
      <c r="G98" s="24">
        <f t="shared" si="5"/>
        <v>0.69766957535872709</v>
      </c>
      <c r="H98" s="4">
        <v>58</v>
      </c>
      <c r="I98" s="4">
        <v>61</v>
      </c>
      <c r="J98" s="4">
        <v>1</v>
      </c>
      <c r="K98" s="4"/>
      <c r="L98" s="4"/>
      <c r="M98" s="4"/>
      <c r="N98" s="4"/>
      <c r="O98" s="4">
        <v>100000</v>
      </c>
      <c r="P98" s="4">
        <f t="shared" si="4"/>
        <v>100000</v>
      </c>
      <c r="Q98" s="1"/>
    </row>
    <row r="99" spans="1:17" x14ac:dyDescent="0.25">
      <c r="A99" s="1" t="s">
        <v>18</v>
      </c>
      <c r="B99" s="1" t="s">
        <v>152</v>
      </c>
      <c r="C99" s="1" t="str">
        <f>VLOOKUP(B99,'Sheet2 (2)'!$C$1:$D$349,2,FALSE)</f>
        <v>MMR004005</v>
      </c>
      <c r="D99" s="5">
        <v>42220</v>
      </c>
      <c r="E99" s="9">
        <v>32400</v>
      </c>
      <c r="F99" s="4">
        <v>639</v>
      </c>
      <c r="G99" s="24">
        <f t="shared" si="5"/>
        <v>1.9722222222222221</v>
      </c>
      <c r="H99" s="4">
        <v>62</v>
      </c>
      <c r="I99" s="4">
        <v>109</v>
      </c>
      <c r="J99" s="4"/>
      <c r="K99" s="4"/>
      <c r="L99" s="4"/>
      <c r="M99" s="4"/>
      <c r="N99" s="4"/>
      <c r="O99" s="4"/>
      <c r="P99" s="4">
        <f t="shared" si="4"/>
        <v>0</v>
      </c>
      <c r="Q99" s="1"/>
    </row>
    <row r="100" spans="1:17" x14ac:dyDescent="0.25">
      <c r="A100" s="1" t="s">
        <v>18</v>
      </c>
      <c r="B100" s="1" t="s">
        <v>140</v>
      </c>
      <c r="C100" s="1" t="str">
        <f>VLOOKUP(B100,'Sheet2 (2)'!$C$1:$D$349,2,FALSE)</f>
        <v>MMR004008</v>
      </c>
      <c r="D100" s="5">
        <v>42220</v>
      </c>
      <c r="E100" s="9">
        <v>21259</v>
      </c>
      <c r="F100" s="4">
        <v>199</v>
      </c>
      <c r="G100" s="24">
        <f t="shared" si="5"/>
        <v>0.93607413330824596</v>
      </c>
      <c r="H100" s="4"/>
      <c r="I100" s="4">
        <v>29</v>
      </c>
      <c r="J100" s="4"/>
      <c r="K100" s="4"/>
      <c r="L100" s="4"/>
      <c r="M100" s="4"/>
      <c r="N100" s="4"/>
      <c r="O100" s="4"/>
      <c r="P100" s="4">
        <f t="shared" si="4"/>
        <v>0</v>
      </c>
      <c r="Q100" s="1"/>
    </row>
    <row r="101" spans="1:17" x14ac:dyDescent="0.25">
      <c r="A101" s="1" t="s">
        <v>18</v>
      </c>
      <c r="B101" s="1" t="s">
        <v>142</v>
      </c>
      <c r="C101" s="1" t="str">
        <f>VLOOKUP(B101,'Sheet2 (2)'!$C$1:$D$349,2,FALSE)</f>
        <v>MMR004007</v>
      </c>
      <c r="D101" s="5">
        <v>42220</v>
      </c>
      <c r="E101" s="9">
        <v>51557</v>
      </c>
      <c r="F101" s="4">
        <v>90</v>
      </c>
      <c r="G101" s="24">
        <f t="shared" si="5"/>
        <v>0.17456407471342397</v>
      </c>
      <c r="H101" s="4"/>
      <c r="I101" s="4">
        <v>22</v>
      </c>
      <c r="J101" s="4"/>
      <c r="K101" s="4"/>
      <c r="L101" s="4"/>
      <c r="M101" s="4"/>
      <c r="N101" s="4"/>
      <c r="O101" s="4"/>
      <c r="P101" s="4">
        <f t="shared" si="4"/>
        <v>0</v>
      </c>
      <c r="Q101" s="1"/>
    </row>
    <row r="102" spans="1:17" x14ac:dyDescent="0.25">
      <c r="A102" s="1" t="s">
        <v>19</v>
      </c>
      <c r="B102" s="1" t="s">
        <v>328</v>
      </c>
      <c r="C102" s="1" t="str">
        <f>VLOOKUP(B102,'Sheet2 (2)'!$C$1:$D$349,2,FALSE)</f>
        <v>MMR011009</v>
      </c>
      <c r="D102" s="5">
        <v>42215</v>
      </c>
      <c r="E102" s="9">
        <v>184333</v>
      </c>
      <c r="F102" s="4">
        <v>1520</v>
      </c>
      <c r="G102" s="24">
        <f t="shared" si="5"/>
        <v>0.8245946195201076</v>
      </c>
      <c r="H102" s="4"/>
      <c r="I102" s="4">
        <v>330</v>
      </c>
      <c r="J102" s="4"/>
      <c r="K102" s="4"/>
      <c r="L102" s="4">
        <v>927360</v>
      </c>
      <c r="M102" s="4"/>
      <c r="N102" s="4">
        <v>1999980</v>
      </c>
      <c r="O102" s="4"/>
      <c r="P102" s="4">
        <f t="shared" si="4"/>
        <v>2927340</v>
      </c>
      <c r="Q102" s="1"/>
    </row>
    <row r="103" spans="1:17" x14ac:dyDescent="0.25">
      <c r="A103" s="1" t="s">
        <v>19</v>
      </c>
      <c r="B103" s="1" t="s">
        <v>322</v>
      </c>
      <c r="C103" s="1" t="str">
        <f>VLOOKUP(B103,'Sheet2 (2)'!$C$1:$D$349,2,FALSE)</f>
        <v>MMR011010</v>
      </c>
      <c r="D103" s="5">
        <v>42215</v>
      </c>
      <c r="E103" s="9">
        <v>180232</v>
      </c>
      <c r="F103" s="4">
        <v>4673</v>
      </c>
      <c r="G103" s="24">
        <f t="shared" si="5"/>
        <v>2.5927693195436992</v>
      </c>
      <c r="H103" s="4"/>
      <c r="I103" s="4">
        <v>1086</v>
      </c>
      <c r="J103" s="4"/>
      <c r="K103" s="4"/>
      <c r="L103" s="4">
        <v>4963380</v>
      </c>
      <c r="M103" s="4"/>
      <c r="N103" s="4">
        <v>1253000</v>
      </c>
      <c r="O103" s="4"/>
      <c r="P103" s="4">
        <f t="shared" si="4"/>
        <v>6216380</v>
      </c>
      <c r="Q103" s="1"/>
    </row>
    <row r="104" spans="1:17" x14ac:dyDescent="0.25">
      <c r="A104" s="1" t="s">
        <v>19</v>
      </c>
      <c r="B104" s="1" t="s">
        <v>338</v>
      </c>
      <c r="C104" s="1" t="str">
        <f>VLOOKUP(B104,'Sheet2 (2)'!$C$1:$D$349,2,FALSE)</f>
        <v>MMR011007</v>
      </c>
      <c r="D104" s="5">
        <v>42216</v>
      </c>
      <c r="E104" s="9">
        <v>237741</v>
      </c>
      <c r="F104" s="4">
        <v>439</v>
      </c>
      <c r="G104" s="24">
        <f t="shared" si="5"/>
        <v>0.18465472930626184</v>
      </c>
      <c r="H104" s="4"/>
      <c r="I104" s="4">
        <v>99</v>
      </c>
      <c r="J104" s="4"/>
      <c r="K104" s="4"/>
      <c r="L104" s="4">
        <v>613760</v>
      </c>
      <c r="M104" s="4"/>
      <c r="N104" s="4"/>
      <c r="O104" s="4"/>
      <c r="P104" s="4">
        <f t="shared" si="4"/>
        <v>613760</v>
      </c>
      <c r="Q104" s="1"/>
    </row>
    <row r="105" spans="1:17" x14ac:dyDescent="0.25">
      <c r="A105" s="1" t="s">
        <v>20</v>
      </c>
      <c r="B105" s="1" t="s">
        <v>244</v>
      </c>
      <c r="C105" s="1" t="str">
        <f>VLOOKUP(B105,'Sheet2 (2)'!$C$1:$D$349,2,FALSE)</f>
        <v>MMR009008</v>
      </c>
      <c r="D105" s="5">
        <v>42212</v>
      </c>
      <c r="E105" s="9">
        <v>163314</v>
      </c>
      <c r="F105" s="4">
        <v>115478</v>
      </c>
      <c r="G105" s="24">
        <f t="shared" si="5"/>
        <v>70.709185985279888</v>
      </c>
      <c r="H105" s="4">
        <v>357</v>
      </c>
      <c r="I105" s="4">
        <v>25809</v>
      </c>
      <c r="J105" s="4">
        <v>1</v>
      </c>
      <c r="K105" s="4"/>
      <c r="L105" s="4"/>
      <c r="M105" s="4">
        <v>100000000</v>
      </c>
      <c r="N105" s="4">
        <v>37292400</v>
      </c>
      <c r="O105" s="4"/>
      <c r="P105" s="4">
        <f t="shared" si="4"/>
        <v>137292400</v>
      </c>
      <c r="Q105" s="1"/>
    </row>
    <row r="106" spans="1:17" x14ac:dyDescent="0.25">
      <c r="A106" s="1" t="s">
        <v>20</v>
      </c>
      <c r="B106" s="1" t="s">
        <v>20</v>
      </c>
      <c r="C106" s="1" t="str">
        <f>VLOOKUP(B106,'Sheet2 (2)'!$C$1:$D$349,2,FALSE)</f>
        <v>MMR009001</v>
      </c>
      <c r="D106" s="5">
        <v>42215</v>
      </c>
      <c r="E106" s="9">
        <v>288883</v>
      </c>
      <c r="F106" s="4">
        <v>5034</v>
      </c>
      <c r="G106" s="24">
        <f t="shared" si="5"/>
        <v>1.7425739832388889</v>
      </c>
      <c r="H106" s="4"/>
      <c r="I106" s="4">
        <v>1269</v>
      </c>
      <c r="J106" s="4">
        <v>1</v>
      </c>
      <c r="K106" s="4"/>
      <c r="L106" s="4"/>
      <c r="M106" s="4"/>
      <c r="N106" s="4">
        <v>5243850</v>
      </c>
      <c r="O106" s="4"/>
      <c r="P106" s="4">
        <f t="shared" si="4"/>
        <v>5243850</v>
      </c>
      <c r="Q106" s="1"/>
    </row>
    <row r="107" spans="1:17" x14ac:dyDescent="0.25">
      <c r="A107" s="1" t="s">
        <v>20</v>
      </c>
      <c r="B107" s="1" t="s">
        <v>248</v>
      </c>
      <c r="C107" s="1" t="str">
        <f>VLOOKUP(B107,'Sheet2 (2)'!$C$1:$D$349,2,FALSE)</f>
        <v>MMR009025</v>
      </c>
      <c r="D107" s="5">
        <v>42215</v>
      </c>
      <c r="E107" s="9">
        <v>68673</v>
      </c>
      <c r="F107" s="4">
        <v>4</v>
      </c>
      <c r="G107" s="24">
        <f t="shared" si="5"/>
        <v>5.8247054883287467E-3</v>
      </c>
      <c r="H107" s="4">
        <v>2</v>
      </c>
      <c r="I107" s="4"/>
      <c r="J107" s="4"/>
      <c r="K107" s="4"/>
      <c r="L107" s="4"/>
      <c r="M107" s="4"/>
      <c r="N107" s="4"/>
      <c r="O107" s="4"/>
      <c r="P107" s="4">
        <f t="shared" si="4"/>
        <v>0</v>
      </c>
      <c r="Q107" s="1"/>
    </row>
    <row r="108" spans="1:17" x14ac:dyDescent="0.25">
      <c r="A108" s="1" t="s">
        <v>20</v>
      </c>
      <c r="B108" s="1" t="s">
        <v>222</v>
      </c>
      <c r="C108" s="1" t="str">
        <f>VLOOKUP(B108,'Sheet2 (2)'!$C$1:$D$349,2,FALSE)</f>
        <v>MMR009023</v>
      </c>
      <c r="D108" s="5">
        <v>42215</v>
      </c>
      <c r="E108" s="9">
        <v>132648</v>
      </c>
      <c r="F108" s="4">
        <v>382</v>
      </c>
      <c r="G108" s="24">
        <f t="shared" si="5"/>
        <v>0.28798021832217596</v>
      </c>
      <c r="H108" s="4">
        <v>37</v>
      </c>
      <c r="I108" s="4">
        <v>94</v>
      </c>
      <c r="J108" s="4"/>
      <c r="K108" s="4"/>
      <c r="L108" s="4"/>
      <c r="M108" s="4"/>
      <c r="N108" s="4"/>
      <c r="O108" s="4"/>
      <c r="P108" s="4">
        <f t="shared" si="4"/>
        <v>0</v>
      </c>
      <c r="Q108" s="1"/>
    </row>
    <row r="109" spans="1:17" x14ac:dyDescent="0.25">
      <c r="A109" s="1" t="s">
        <v>20</v>
      </c>
      <c r="B109" s="1" t="s">
        <v>252</v>
      </c>
      <c r="C109" s="1" t="str">
        <f>VLOOKUP(B109,'Sheet2 (2)'!$C$1:$D$349,2,FALSE)</f>
        <v>MMR009011</v>
      </c>
      <c r="D109" s="5">
        <v>42217</v>
      </c>
      <c r="E109" s="9">
        <v>47474</v>
      </c>
      <c r="F109" s="4">
        <v>9495</v>
      </c>
      <c r="G109" s="24">
        <f t="shared" si="5"/>
        <v>20.000421283228714</v>
      </c>
      <c r="H109" s="4">
        <v>2258</v>
      </c>
      <c r="I109" s="4">
        <v>2781</v>
      </c>
      <c r="J109" s="4"/>
      <c r="K109" s="4"/>
      <c r="L109" s="4"/>
      <c r="M109" s="4"/>
      <c r="N109" s="4">
        <v>9422100</v>
      </c>
      <c r="O109" s="4"/>
      <c r="P109" s="4">
        <f t="shared" si="4"/>
        <v>9422100</v>
      </c>
      <c r="Q109" s="1"/>
    </row>
    <row r="110" spans="1:17" x14ac:dyDescent="0.25">
      <c r="A110" s="1" t="s">
        <v>20</v>
      </c>
      <c r="B110" s="1" t="s">
        <v>264</v>
      </c>
      <c r="C110" s="1" t="str">
        <f>VLOOKUP(B110,'Sheet2 (2)'!$C$1:$D$349,2,FALSE)</f>
        <v>MMR009019</v>
      </c>
      <c r="D110" s="5">
        <v>42221</v>
      </c>
      <c r="E110" s="9">
        <v>214969</v>
      </c>
      <c r="F110" s="4">
        <v>6499</v>
      </c>
      <c r="G110" s="24">
        <f t="shared" si="5"/>
        <v>3.0232266047662688</v>
      </c>
      <c r="H110" s="4"/>
      <c r="I110" s="4">
        <v>1395</v>
      </c>
      <c r="J110" s="4"/>
      <c r="K110" s="4"/>
      <c r="L110" s="4"/>
      <c r="M110" s="4"/>
      <c r="N110" s="4">
        <v>4065000</v>
      </c>
      <c r="O110" s="4"/>
      <c r="P110" s="4">
        <f t="shared" si="4"/>
        <v>4065000</v>
      </c>
      <c r="Q110" s="1"/>
    </row>
    <row r="111" spans="1:17" x14ac:dyDescent="0.25">
      <c r="A111" s="1" t="s">
        <v>20</v>
      </c>
      <c r="B111" s="1" t="s">
        <v>262</v>
      </c>
      <c r="C111" s="1" t="str">
        <f>VLOOKUP(B111,'Sheet2 (2)'!$C$1:$D$349,2,FALSE)</f>
        <v>MMR009002</v>
      </c>
      <c r="D111" s="5">
        <v>42221</v>
      </c>
      <c r="E111" s="9">
        <v>134057</v>
      </c>
      <c r="F111" s="4">
        <v>6502</v>
      </c>
      <c r="G111" s="24">
        <f t="shared" si="5"/>
        <v>4.8501756715427025</v>
      </c>
      <c r="H111" s="4"/>
      <c r="I111" s="4">
        <v>60</v>
      </c>
      <c r="J111" s="4"/>
      <c r="K111" s="4"/>
      <c r="L111" s="4"/>
      <c r="M111" s="4"/>
      <c r="N111" s="4"/>
      <c r="O111" s="4"/>
      <c r="P111" s="4">
        <f t="shared" si="4"/>
        <v>0</v>
      </c>
      <c r="Q111" s="1"/>
    </row>
    <row r="112" spans="1:17" x14ac:dyDescent="0.25">
      <c r="A112" s="1" t="s">
        <v>20</v>
      </c>
      <c r="B112" s="1" t="s">
        <v>220</v>
      </c>
      <c r="C112" s="1" t="str">
        <f>VLOOKUP(B112,'Sheet2 (2)'!$C$1:$D$349,2,FALSE)</f>
        <v>MMR009003</v>
      </c>
      <c r="D112" s="5">
        <v>42221</v>
      </c>
      <c r="E112" s="9">
        <v>185133</v>
      </c>
      <c r="F112" s="4">
        <v>5249</v>
      </c>
      <c r="G112" s="24">
        <f t="shared" si="5"/>
        <v>2.8352589759794311</v>
      </c>
      <c r="H112" s="4"/>
      <c r="I112" s="4">
        <v>1272</v>
      </c>
      <c r="J112" s="4"/>
      <c r="K112" s="4"/>
      <c r="L112" s="4"/>
      <c r="M112" s="4"/>
      <c r="N112" s="4"/>
      <c r="O112" s="4"/>
      <c r="P112" s="4">
        <f t="shared" si="4"/>
        <v>0</v>
      </c>
      <c r="Q112" s="1"/>
    </row>
    <row r="113" spans="1:17" x14ac:dyDescent="0.25">
      <c r="A113" s="1" t="s">
        <v>20</v>
      </c>
      <c r="B113" s="1" t="s">
        <v>227</v>
      </c>
      <c r="C113" s="1" t="str">
        <f>VLOOKUP(B113,'Sheet2 (2)'!$C$1:$D$349,2,FALSE)</f>
        <v>MMR009007</v>
      </c>
      <c r="D113" s="5">
        <v>42221</v>
      </c>
      <c r="E113" s="9">
        <v>188688</v>
      </c>
      <c r="F113" s="4">
        <v>12665</v>
      </c>
      <c r="G113" s="24">
        <f t="shared" si="5"/>
        <v>6.7121385567709666</v>
      </c>
      <c r="H113" s="4"/>
      <c r="I113" s="4">
        <v>3158</v>
      </c>
      <c r="J113" s="4"/>
      <c r="K113" s="4"/>
      <c r="L113" s="4"/>
      <c r="M113" s="4"/>
      <c r="N113" s="4"/>
      <c r="O113" s="4"/>
      <c r="P113" s="4">
        <f t="shared" si="4"/>
        <v>0</v>
      </c>
      <c r="Q113" s="1"/>
    </row>
    <row r="114" spans="1:17" x14ac:dyDescent="0.25">
      <c r="A114" s="1" t="s">
        <v>20</v>
      </c>
      <c r="B114" s="1" t="s">
        <v>246</v>
      </c>
      <c r="C114" s="1" t="str">
        <f>VLOOKUP(B114,'Sheet2 (2)'!$C$1:$D$349,2,FALSE)</f>
        <v>MMR009010</v>
      </c>
      <c r="D114" s="5">
        <v>42221</v>
      </c>
      <c r="E114" s="9">
        <v>236110</v>
      </c>
      <c r="F114" s="4">
        <v>44056</v>
      </c>
      <c r="G114" s="24">
        <f t="shared" si="5"/>
        <v>18.659099572233281</v>
      </c>
      <c r="H114" s="4"/>
      <c r="I114" s="4">
        <v>9785</v>
      </c>
      <c r="J114" s="4"/>
      <c r="K114" s="4"/>
      <c r="L114" s="4"/>
      <c r="M114" s="4"/>
      <c r="N114" s="4"/>
      <c r="O114" s="4"/>
      <c r="P114" s="4">
        <f t="shared" si="4"/>
        <v>0</v>
      </c>
      <c r="Q114" s="1"/>
    </row>
    <row r="115" spans="1:17" x14ac:dyDescent="0.25">
      <c r="A115" s="1" t="s">
        <v>20</v>
      </c>
      <c r="B115" s="1" t="s">
        <v>238</v>
      </c>
      <c r="C115" s="1" t="str">
        <f>VLOOKUP(B115,'Sheet2 (2)'!$C$1:$D$349,2,FALSE)</f>
        <v>MMR009009</v>
      </c>
      <c r="D115" s="5">
        <v>42221</v>
      </c>
      <c r="E115" s="9">
        <v>51413</v>
      </c>
      <c r="F115" s="4">
        <v>298</v>
      </c>
      <c r="G115" s="24">
        <f t="shared" si="5"/>
        <v>0.57961994048197929</v>
      </c>
      <c r="H115" s="4"/>
      <c r="I115" s="4">
        <v>71</v>
      </c>
      <c r="J115" s="4"/>
      <c r="K115" s="4"/>
      <c r="L115" s="4"/>
      <c r="M115" s="4"/>
      <c r="N115" s="4"/>
      <c r="O115" s="4"/>
      <c r="P115" s="4">
        <f t="shared" si="4"/>
        <v>0</v>
      </c>
      <c r="Q115" s="1"/>
    </row>
    <row r="116" spans="1:17" x14ac:dyDescent="0.25">
      <c r="A116" s="1" t="s">
        <v>20</v>
      </c>
      <c r="B116" s="1" t="s">
        <v>258</v>
      </c>
      <c r="C116" s="1" t="str">
        <f>VLOOKUP(B116,'Sheet2 (2)'!$C$1:$D$349,2,FALSE)</f>
        <v>MMR009012</v>
      </c>
      <c r="D116" s="5">
        <v>42221</v>
      </c>
      <c r="E116" s="9">
        <v>104108</v>
      </c>
      <c r="F116" s="4">
        <v>8436</v>
      </c>
      <c r="G116" s="24">
        <f t="shared" si="5"/>
        <v>8.1031236792561572</v>
      </c>
      <c r="H116" s="4">
        <v>1</v>
      </c>
      <c r="I116" s="4">
        <v>2070</v>
      </c>
      <c r="J116" s="4"/>
      <c r="K116" s="4"/>
      <c r="L116" s="4"/>
      <c r="M116" s="4"/>
      <c r="N116" s="4"/>
      <c r="O116" s="4"/>
      <c r="P116" s="4">
        <f t="shared" si="4"/>
        <v>0</v>
      </c>
      <c r="Q116" s="1"/>
    </row>
    <row r="117" spans="1:17" x14ac:dyDescent="0.25">
      <c r="A117" s="1" t="s">
        <v>20</v>
      </c>
      <c r="B117" s="1" t="s">
        <v>96</v>
      </c>
      <c r="C117" s="1" t="str">
        <f>VLOOKUP(B117,'Sheet2 (2)'!$C$1:$D$349,2,FALSE)</f>
        <v>MMR008009</v>
      </c>
      <c r="D117" s="5">
        <v>42221</v>
      </c>
      <c r="E117" s="9">
        <v>122411</v>
      </c>
      <c r="F117" s="4">
        <v>29996</v>
      </c>
      <c r="G117" s="24">
        <f t="shared" si="5"/>
        <v>24.504333760854824</v>
      </c>
      <c r="H117" s="4">
        <v>6</v>
      </c>
      <c r="I117" s="4">
        <v>741</v>
      </c>
      <c r="J117" s="4"/>
      <c r="K117" s="4"/>
      <c r="L117" s="4"/>
      <c r="M117" s="4"/>
      <c r="N117" s="4"/>
      <c r="O117" s="4"/>
      <c r="P117" s="4">
        <f t="shared" si="4"/>
        <v>0</v>
      </c>
      <c r="Q117" s="1"/>
    </row>
    <row r="118" spans="1:17" x14ac:dyDescent="0.25">
      <c r="A118" s="1" t="s">
        <v>20</v>
      </c>
      <c r="B118" s="1" t="s">
        <v>254</v>
      </c>
      <c r="C118" s="1" t="str">
        <f>VLOOKUP(B118,'Sheet2 (2)'!$C$1:$D$349,2,FALSE)</f>
        <v>MMR009017</v>
      </c>
      <c r="D118" s="5">
        <v>42221</v>
      </c>
      <c r="E118" s="9">
        <v>117514</v>
      </c>
      <c r="F118" s="4">
        <v>6201</v>
      </c>
      <c r="G118" s="24">
        <f t="shared" si="5"/>
        <v>5.2768180812498935</v>
      </c>
      <c r="H118" s="4"/>
      <c r="I118" s="4">
        <v>1524</v>
      </c>
      <c r="J118" s="4"/>
      <c r="K118" s="4"/>
      <c r="L118" s="4"/>
      <c r="M118" s="4"/>
      <c r="N118" s="4"/>
      <c r="O118" s="4"/>
      <c r="P118" s="4">
        <f t="shared" si="4"/>
        <v>0</v>
      </c>
      <c r="Q118" s="1"/>
    </row>
    <row r="119" spans="1:17" x14ac:dyDescent="0.25">
      <c r="A119" s="1" t="s">
        <v>20</v>
      </c>
      <c r="B119" s="1" t="s">
        <v>224</v>
      </c>
      <c r="C119" s="1" t="str">
        <f>VLOOKUP(B119,'Sheet2 (2)'!$C$1:$D$349,2,FALSE)</f>
        <v>MMR009015</v>
      </c>
      <c r="D119" s="5">
        <v>42221</v>
      </c>
      <c r="E119" s="9">
        <v>75135</v>
      </c>
      <c r="F119" s="4">
        <v>5927</v>
      </c>
      <c r="G119" s="24">
        <f t="shared" ref="G119:G128" si="6">F119/E119*100</f>
        <v>7.8884674253011253</v>
      </c>
      <c r="H119" s="4"/>
      <c r="I119" s="4">
        <v>1556</v>
      </c>
      <c r="J119" s="4"/>
      <c r="K119" s="4"/>
      <c r="L119" s="4"/>
      <c r="M119" s="4"/>
      <c r="N119" s="4"/>
      <c r="O119" s="4"/>
      <c r="P119" s="4">
        <f t="shared" si="4"/>
        <v>0</v>
      </c>
      <c r="Q119" s="1"/>
    </row>
    <row r="120" spans="1:17" x14ac:dyDescent="0.25">
      <c r="A120" s="1" t="s">
        <v>20</v>
      </c>
      <c r="B120" s="1" t="s">
        <v>218</v>
      </c>
      <c r="C120" s="1" t="str">
        <f>VLOOKUP(B120,'Sheet2 (2)'!$C$1:$D$349,2,FALSE)</f>
        <v>MMR009016</v>
      </c>
      <c r="D120" s="5">
        <v>42221</v>
      </c>
      <c r="E120" s="9">
        <v>234947</v>
      </c>
      <c r="F120" s="4">
        <v>31439</v>
      </c>
      <c r="G120" s="24">
        <f t="shared" si="6"/>
        <v>13.381315786113465</v>
      </c>
      <c r="H120" s="4">
        <v>49</v>
      </c>
      <c r="I120" s="4">
        <v>7069</v>
      </c>
      <c r="J120" s="4"/>
      <c r="K120" s="4"/>
      <c r="L120" s="4"/>
      <c r="M120" s="4"/>
      <c r="N120" s="4"/>
      <c r="O120" s="4"/>
      <c r="P120" s="4">
        <f t="shared" si="4"/>
        <v>0</v>
      </c>
      <c r="Q120" s="1"/>
    </row>
    <row r="121" spans="1:17" x14ac:dyDescent="0.25">
      <c r="A121" s="1" t="s">
        <v>20</v>
      </c>
      <c r="B121" s="1" t="s">
        <v>240</v>
      </c>
      <c r="C121" s="1" t="str">
        <f>VLOOKUP(B121,'Sheet2 (2)'!$C$1:$D$349,2,FALSE)</f>
        <v>MMR009018</v>
      </c>
      <c r="D121" s="5">
        <v>42221</v>
      </c>
      <c r="E121" s="9">
        <v>289650</v>
      </c>
      <c r="F121" s="4">
        <v>19529</v>
      </c>
      <c r="G121" s="24">
        <f t="shared" si="6"/>
        <v>6.7422751596754704</v>
      </c>
      <c r="H121" s="4"/>
      <c r="I121" s="4">
        <v>4798</v>
      </c>
      <c r="J121" s="4"/>
      <c r="K121" s="4"/>
      <c r="L121" s="4"/>
      <c r="M121" s="4"/>
      <c r="N121" s="4"/>
      <c r="O121" s="4"/>
      <c r="P121" s="4">
        <f t="shared" si="4"/>
        <v>0</v>
      </c>
      <c r="Q121" s="1"/>
    </row>
    <row r="122" spans="1:17" x14ac:dyDescent="0.25">
      <c r="A122" s="1" t="s">
        <v>20</v>
      </c>
      <c r="B122" s="1" t="s">
        <v>250</v>
      </c>
      <c r="C122" s="1" t="str">
        <f>VLOOKUP(B122,'Sheet2 (2)'!$C$1:$D$349,2,FALSE)</f>
        <v>MMR009022</v>
      </c>
      <c r="D122" s="5">
        <v>42221</v>
      </c>
      <c r="E122" s="9">
        <v>102655</v>
      </c>
      <c r="F122" s="4">
        <v>858</v>
      </c>
      <c r="G122" s="24">
        <f t="shared" si="6"/>
        <v>0.83580926403974476</v>
      </c>
      <c r="H122" s="4"/>
      <c r="I122" s="4">
        <v>265</v>
      </c>
      <c r="J122" s="4"/>
      <c r="K122" s="4"/>
      <c r="L122" s="4"/>
      <c r="M122" s="4"/>
      <c r="N122" s="4"/>
      <c r="O122" s="4"/>
      <c r="P122" s="4">
        <f t="shared" si="4"/>
        <v>0</v>
      </c>
      <c r="Q122" s="1"/>
    </row>
    <row r="123" spans="1:17" x14ac:dyDescent="0.25">
      <c r="A123" s="1" t="s">
        <v>21</v>
      </c>
      <c r="B123" s="1" t="s">
        <v>699</v>
      </c>
      <c r="C123" s="1" t="str">
        <f>VLOOKUP(B123,'Sheet2 (2)'!$C$1:$D$349,2,FALSE)</f>
        <v>MMR013007</v>
      </c>
      <c r="D123" s="5">
        <v>42214</v>
      </c>
      <c r="E123" s="9">
        <v>343270</v>
      </c>
      <c r="F123" s="4">
        <v>500</v>
      </c>
      <c r="G123" s="24">
        <f t="shared" si="6"/>
        <v>0.14565793690098175</v>
      </c>
      <c r="H123" s="4"/>
      <c r="I123" s="4">
        <v>81</v>
      </c>
      <c r="J123" s="4"/>
      <c r="K123" s="4"/>
      <c r="L123" s="4"/>
      <c r="M123" s="4"/>
      <c r="N123" s="4"/>
      <c r="O123" s="4"/>
      <c r="P123" s="4">
        <f t="shared" si="4"/>
        <v>0</v>
      </c>
      <c r="Q123" s="1"/>
    </row>
    <row r="124" spans="1:17" x14ac:dyDescent="0.25">
      <c r="A124" s="1" t="s">
        <v>21</v>
      </c>
      <c r="B124" s="1" t="s">
        <v>658</v>
      </c>
      <c r="C124" s="1" t="str">
        <f>VLOOKUP(B124,'Sheet2 (2)'!$C$1:$D$349,2,FALSE)</f>
        <v>MMR013003</v>
      </c>
      <c r="D124" s="5">
        <v>42216</v>
      </c>
      <c r="E124" s="9">
        <v>244279</v>
      </c>
      <c r="F124" s="4">
        <v>188</v>
      </c>
      <c r="G124" s="24">
        <f t="shared" si="6"/>
        <v>7.69611796347619E-2</v>
      </c>
      <c r="H124" s="4"/>
      <c r="I124" s="4">
        <v>75</v>
      </c>
      <c r="J124" s="4"/>
      <c r="K124" s="4">
        <v>16650</v>
      </c>
      <c r="L124" s="4"/>
      <c r="M124" s="4"/>
      <c r="N124" s="4">
        <v>317070</v>
      </c>
      <c r="O124" s="4"/>
      <c r="P124" s="4">
        <f t="shared" si="4"/>
        <v>333720</v>
      </c>
      <c r="Q124" s="1"/>
    </row>
    <row r="125" spans="1:17" x14ac:dyDescent="0.25">
      <c r="A125" s="1" t="s">
        <v>21</v>
      </c>
      <c r="B125" s="1" t="s">
        <v>656</v>
      </c>
      <c r="C125" s="1" t="str">
        <f>VLOOKUP(B125,'Sheet2 (2)'!$C$1:$D$349,2,FALSE)</f>
        <v>MMR013004</v>
      </c>
      <c r="D125" s="5">
        <v>42216</v>
      </c>
      <c r="E125" s="9">
        <v>269522</v>
      </c>
      <c r="F125" s="4">
        <v>839</v>
      </c>
      <c r="G125" s="24">
        <f t="shared" si="6"/>
        <v>0.31129184259540965</v>
      </c>
      <c r="H125" s="4"/>
      <c r="I125" s="4">
        <v>193</v>
      </c>
      <c r="J125" s="4"/>
      <c r="K125" s="4"/>
      <c r="L125" s="4"/>
      <c r="M125" s="4"/>
      <c r="N125" s="4"/>
      <c r="O125" s="4"/>
      <c r="P125" s="4">
        <f t="shared" si="4"/>
        <v>0</v>
      </c>
      <c r="Q125" s="1"/>
    </row>
    <row r="126" spans="1:17" x14ac:dyDescent="0.25">
      <c r="A126" s="1" t="s">
        <v>21</v>
      </c>
      <c r="B126" s="1" t="s">
        <v>640</v>
      </c>
      <c r="C126" s="1" t="str">
        <f>VLOOKUP(B126,'Sheet2 (2)'!$C$1:$D$349,2,FALSE)</f>
        <v>MMR013020</v>
      </c>
      <c r="D126" s="5">
        <v>42217</v>
      </c>
      <c r="E126" s="9">
        <v>165518</v>
      </c>
      <c r="F126" s="4">
        <v>573</v>
      </c>
      <c r="G126" s="24">
        <f t="shared" si="6"/>
        <v>0.346185913314564</v>
      </c>
      <c r="H126" s="4">
        <v>27</v>
      </c>
      <c r="I126" s="4">
        <v>131</v>
      </c>
      <c r="J126" s="4"/>
      <c r="K126" s="4"/>
      <c r="L126" s="4"/>
      <c r="M126" s="4"/>
      <c r="N126" s="4">
        <v>1065030</v>
      </c>
      <c r="O126" s="4"/>
      <c r="P126" s="4">
        <f t="shared" si="4"/>
        <v>1065030</v>
      </c>
      <c r="Q126" s="1"/>
    </row>
    <row r="127" spans="1:17" x14ac:dyDescent="0.25">
      <c r="A127" s="1" t="s">
        <v>21</v>
      </c>
      <c r="B127" s="1" t="s">
        <v>703</v>
      </c>
      <c r="C127" s="1" t="str">
        <f>VLOOKUP(B127,'Sheet2 (2)'!$C$1:$D$349,2,FALSE)</f>
        <v>MMR013005</v>
      </c>
      <c r="D127" s="5">
        <v>42222</v>
      </c>
      <c r="E127" s="9">
        <v>277165</v>
      </c>
      <c r="F127" s="4">
        <v>1910</v>
      </c>
      <c r="G127" s="24">
        <f t="shared" si="6"/>
        <v>0.68912019915934553</v>
      </c>
      <c r="H127" s="4"/>
      <c r="I127" s="4">
        <v>524</v>
      </c>
      <c r="J127" s="4"/>
      <c r="K127" s="4"/>
      <c r="L127" s="4"/>
      <c r="M127" s="4"/>
      <c r="N127" s="4">
        <v>4260120</v>
      </c>
      <c r="O127" s="4"/>
      <c r="P127" s="4">
        <f t="shared" si="4"/>
        <v>4260120</v>
      </c>
      <c r="Q127" s="1"/>
    </row>
    <row r="128" spans="1:17" x14ac:dyDescent="0.25">
      <c r="A128" s="1" t="s">
        <v>21</v>
      </c>
      <c r="B128" s="1" t="s">
        <v>640</v>
      </c>
      <c r="C128" s="1" t="str">
        <f>VLOOKUP(B128,'Sheet2 (2)'!$C$1:$D$349,2,FALSE)</f>
        <v>MMR013020</v>
      </c>
      <c r="D128" s="5">
        <v>42222</v>
      </c>
      <c r="E128" s="9">
        <v>165518</v>
      </c>
      <c r="F128" s="4">
        <v>2133</v>
      </c>
      <c r="G128" s="24">
        <f t="shared" si="6"/>
        <v>1.2886815935426963</v>
      </c>
      <c r="H128" s="4"/>
      <c r="I128" s="4">
        <v>671</v>
      </c>
      <c r="J128" s="4"/>
      <c r="K128" s="4"/>
      <c r="L128" s="4"/>
      <c r="M128" s="4"/>
      <c r="N128" s="4">
        <v>4910520</v>
      </c>
      <c r="O128" s="4"/>
      <c r="P128" s="4">
        <f t="shared" si="4"/>
        <v>4910520</v>
      </c>
      <c r="Q128" s="1"/>
    </row>
  </sheetData>
  <autoFilter ref="A3:Q128"/>
  <mergeCells count="12">
    <mergeCell ref="A1:P1"/>
    <mergeCell ref="P2:P3"/>
    <mergeCell ref="Q2:Q3"/>
    <mergeCell ref="A2:A3"/>
    <mergeCell ref="H2:I2"/>
    <mergeCell ref="J2:J3"/>
    <mergeCell ref="B2:B3"/>
    <mergeCell ref="C2:C3"/>
    <mergeCell ref="D2:D3"/>
    <mergeCell ref="K2:O2"/>
    <mergeCell ref="F2:G2"/>
    <mergeCell ref="E2:E3"/>
  </mergeCells>
  <dataValidations count="2">
    <dataValidation type="list" allowBlank="1" showInputMessage="1" showErrorMessage="1" sqref="A4:A128">
      <formula1>SR</formula1>
    </dataValidation>
    <dataValidation type="list" allowBlank="1" showInputMessage="1" showErrorMessage="1" sqref="B4:B128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pane ySplit="2" topLeftCell="A30" activePane="bottomLeft" state="frozen"/>
      <selection pane="bottomLeft" activeCell="E45" sqref="E45:J45"/>
    </sheetView>
  </sheetViews>
  <sheetFormatPr defaultRowHeight="15" x14ac:dyDescent="0.25"/>
  <cols>
    <col min="2" max="2" width="12.28515625" customWidth="1"/>
    <col min="6" max="6" width="2.7109375" customWidth="1"/>
    <col min="12" max="12" width="11.5703125" customWidth="1"/>
    <col min="13" max="13" width="10.140625" bestFit="1" customWidth="1"/>
    <col min="15" max="15" width="12.7109375" customWidth="1"/>
  </cols>
  <sheetData>
    <row r="1" spans="1:18" x14ac:dyDescent="0.25">
      <c r="A1" s="26" t="s">
        <v>0</v>
      </c>
      <c r="B1" s="27" t="s">
        <v>24</v>
      </c>
      <c r="C1" s="27" t="s">
        <v>25</v>
      </c>
      <c r="D1" s="32" t="s">
        <v>719</v>
      </c>
      <c r="E1" s="31" t="s">
        <v>2</v>
      </c>
      <c r="F1" s="22"/>
      <c r="G1" s="26" t="s">
        <v>22</v>
      </c>
      <c r="H1" s="26"/>
      <c r="I1" s="26" t="s">
        <v>3</v>
      </c>
      <c r="J1" s="34" t="s">
        <v>23</v>
      </c>
      <c r="K1" s="35"/>
      <c r="L1" s="35"/>
      <c r="M1" s="35"/>
      <c r="N1" s="36"/>
      <c r="O1" s="26" t="s">
        <v>8</v>
      </c>
      <c r="P1" s="26" t="s">
        <v>720</v>
      </c>
    </row>
    <row r="2" spans="1:18" ht="39" customHeight="1" x14ac:dyDescent="0.25">
      <c r="A2" s="26"/>
      <c r="B2" s="28"/>
      <c r="C2" s="28"/>
      <c r="D2" s="33"/>
      <c r="E2" s="31"/>
      <c r="F2" s="22"/>
      <c r="G2" s="7" t="s">
        <v>722</v>
      </c>
      <c r="H2" s="2" t="s">
        <v>1</v>
      </c>
      <c r="I2" s="26"/>
      <c r="J2" s="3" t="s">
        <v>4</v>
      </c>
      <c r="K2" s="3" t="s">
        <v>5</v>
      </c>
      <c r="L2" s="3" t="s">
        <v>6</v>
      </c>
      <c r="M2" s="6" t="s">
        <v>7</v>
      </c>
      <c r="N2" s="3" t="s">
        <v>3</v>
      </c>
      <c r="O2" s="26"/>
      <c r="P2" s="26"/>
    </row>
    <row r="3" spans="1:18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362</v>
      </c>
      <c r="F3" s="4"/>
      <c r="G3" s="4">
        <v>8</v>
      </c>
      <c r="H3" s="4">
        <v>65</v>
      </c>
      <c r="I3" s="4"/>
      <c r="J3" s="4">
        <v>47250</v>
      </c>
      <c r="K3" s="4">
        <v>47040</v>
      </c>
      <c r="L3" s="4">
        <v>800000</v>
      </c>
      <c r="M3" s="4">
        <v>176528</v>
      </c>
      <c r="N3" s="4"/>
      <c r="O3" s="4">
        <f>SUM(J3:N3)</f>
        <v>1070818</v>
      </c>
      <c r="P3" s="4"/>
      <c r="Q3">
        <v>1200</v>
      </c>
      <c r="R3">
        <v>907</v>
      </c>
    </row>
    <row r="4" spans="1:18" ht="15" customHeight="1" x14ac:dyDescent="0.25">
      <c r="A4" s="1"/>
      <c r="B4" s="1"/>
      <c r="C4" s="1"/>
      <c r="D4" s="5"/>
      <c r="E4" s="4">
        <v>18656</v>
      </c>
      <c r="F4" s="4"/>
      <c r="G4" s="4">
        <v>2259</v>
      </c>
      <c r="H4" s="4">
        <v>2842</v>
      </c>
      <c r="I4" s="4">
        <v>18</v>
      </c>
      <c r="J4" s="4"/>
      <c r="K4" s="4"/>
      <c r="L4" s="4"/>
      <c r="M4" s="4">
        <v>23169300</v>
      </c>
      <c r="N4" s="4">
        <v>1800000</v>
      </c>
      <c r="O4" s="4">
        <f>SUM(J4:N4)</f>
        <v>24969300</v>
      </c>
      <c r="P4" s="4"/>
      <c r="Q4">
        <v>2259</v>
      </c>
      <c r="R4" s="18">
        <v>2842</v>
      </c>
    </row>
    <row r="5" spans="1:18" ht="15" customHeight="1" x14ac:dyDescent="0.25">
      <c r="A5" s="1"/>
      <c r="B5" s="1"/>
      <c r="C5" s="1"/>
      <c r="D5" s="5"/>
      <c r="E5" s="4">
        <f>SUM(E3:E4)</f>
        <v>19018</v>
      </c>
      <c r="F5" s="4"/>
      <c r="G5" s="4">
        <f t="shared" ref="G5:N5" si="0">SUM(G3:G4)</f>
        <v>2267</v>
      </c>
      <c r="H5" s="4">
        <f t="shared" si="0"/>
        <v>2907</v>
      </c>
      <c r="I5" s="4">
        <f t="shared" si="0"/>
        <v>18</v>
      </c>
      <c r="J5" s="4">
        <f t="shared" si="0"/>
        <v>47250</v>
      </c>
      <c r="K5" s="4">
        <f t="shared" si="0"/>
        <v>47040</v>
      </c>
      <c r="L5" s="4">
        <f t="shared" si="0"/>
        <v>800000</v>
      </c>
      <c r="M5" s="4">
        <f t="shared" si="0"/>
        <v>23345828</v>
      </c>
      <c r="N5" s="4">
        <f t="shared" si="0"/>
        <v>1800000</v>
      </c>
      <c r="O5" s="4">
        <f t="shared" ref="O5" si="1">SUM(O3:O4)</f>
        <v>26040118</v>
      </c>
      <c r="P5" s="4"/>
      <c r="Q5">
        <v>907</v>
      </c>
      <c r="R5">
        <v>2569</v>
      </c>
    </row>
    <row r="6" spans="1:18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11769</v>
      </c>
      <c r="F6" s="4"/>
      <c r="G6" s="4">
        <v>202</v>
      </c>
      <c r="H6" s="4">
        <v>1654</v>
      </c>
      <c r="I6" s="4">
        <v>4</v>
      </c>
      <c r="J6" s="4">
        <v>1341900</v>
      </c>
      <c r="K6" s="4">
        <v>1342320</v>
      </c>
      <c r="L6" s="4">
        <v>19800000</v>
      </c>
      <c r="M6" s="4">
        <v>4457332</v>
      </c>
      <c r="N6" s="4">
        <v>400000</v>
      </c>
      <c r="O6" s="4">
        <f>SUM(J6:N6)</f>
        <v>27341552</v>
      </c>
      <c r="P6" s="4"/>
      <c r="Q6" s="13">
        <v>503</v>
      </c>
      <c r="R6" s="13">
        <v>1029</v>
      </c>
    </row>
    <row r="7" spans="1:18" x14ac:dyDescent="0.25">
      <c r="A7" s="1"/>
      <c r="B7" s="1"/>
      <c r="C7" s="1"/>
      <c r="D7" s="5"/>
      <c r="E7" s="4">
        <v>12737</v>
      </c>
      <c r="F7" s="4"/>
      <c r="G7" s="4">
        <v>907</v>
      </c>
      <c r="H7" s="4">
        <v>2569</v>
      </c>
      <c r="I7" s="4">
        <v>1</v>
      </c>
      <c r="J7" s="4"/>
      <c r="K7" s="4"/>
      <c r="L7" s="4"/>
      <c r="M7" s="4">
        <v>5516500</v>
      </c>
      <c r="N7" s="4">
        <v>100000</v>
      </c>
      <c r="O7" s="4">
        <f>SUM(J7:N7)</f>
        <v>5616500</v>
      </c>
      <c r="P7" s="4"/>
      <c r="Q7">
        <v>681</v>
      </c>
      <c r="R7" s="18">
        <v>392</v>
      </c>
    </row>
    <row r="8" spans="1:18" x14ac:dyDescent="0.25">
      <c r="A8" s="1"/>
      <c r="B8" s="1"/>
      <c r="C8" s="1"/>
      <c r="D8" s="5"/>
      <c r="E8" s="4">
        <f>SUM(E6:E7)</f>
        <v>24506</v>
      </c>
      <c r="F8" s="4"/>
      <c r="G8" s="4">
        <f>SUM(G6:G7)</f>
        <v>1109</v>
      </c>
      <c r="H8" s="4">
        <f t="shared" ref="H8:N8" si="2">SUM(H6:H7)</f>
        <v>4223</v>
      </c>
      <c r="I8" s="4">
        <f t="shared" si="2"/>
        <v>5</v>
      </c>
      <c r="J8" s="4">
        <f t="shared" si="2"/>
        <v>1341900</v>
      </c>
      <c r="K8" s="4">
        <f t="shared" si="2"/>
        <v>1342320</v>
      </c>
      <c r="L8" s="4">
        <f t="shared" si="2"/>
        <v>19800000</v>
      </c>
      <c r="M8" s="4">
        <f t="shared" si="2"/>
        <v>9973832</v>
      </c>
      <c r="N8" s="4">
        <f t="shared" si="2"/>
        <v>500000</v>
      </c>
      <c r="O8" s="4">
        <f>SUM(J8:N8)</f>
        <v>32958052</v>
      </c>
      <c r="P8" s="4"/>
      <c r="Q8">
        <v>1245</v>
      </c>
      <c r="R8" s="16">
        <v>1461</v>
      </c>
    </row>
    <row r="9" spans="1:18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>
        <v>290</v>
      </c>
      <c r="F9" s="4"/>
      <c r="G9" s="4"/>
      <c r="H9" s="4">
        <v>58</v>
      </c>
      <c r="I9" s="4"/>
      <c r="J9" s="4"/>
      <c r="K9" s="4"/>
      <c r="L9" s="4"/>
      <c r="M9" s="4"/>
      <c r="N9" s="4"/>
      <c r="O9" s="4">
        <f t="shared" ref="O9:O10" si="3">SUM(J9:N9)</f>
        <v>0</v>
      </c>
      <c r="P9" s="4"/>
      <c r="Q9">
        <v>818</v>
      </c>
      <c r="R9" s="16">
        <v>2566</v>
      </c>
    </row>
    <row r="10" spans="1:18" x14ac:dyDescent="0.25">
      <c r="A10" s="1"/>
      <c r="B10" s="1"/>
      <c r="C10" s="1"/>
      <c r="D10" s="5"/>
      <c r="E10" s="4">
        <v>11342</v>
      </c>
      <c r="F10" s="4"/>
      <c r="G10" s="4">
        <v>818</v>
      </c>
      <c r="H10" s="4">
        <v>2566</v>
      </c>
      <c r="I10" s="4">
        <v>1</v>
      </c>
      <c r="J10" s="4"/>
      <c r="K10" s="4"/>
      <c r="L10" s="4"/>
      <c r="M10" s="4">
        <v>3309900</v>
      </c>
      <c r="N10" s="4">
        <v>100000</v>
      </c>
      <c r="O10" s="4">
        <f t="shared" si="3"/>
        <v>3409900</v>
      </c>
      <c r="P10" s="4"/>
      <c r="Q10">
        <v>504</v>
      </c>
      <c r="R10" s="16">
        <v>811</v>
      </c>
    </row>
    <row r="11" spans="1:18" x14ac:dyDescent="0.25">
      <c r="A11" s="1"/>
      <c r="B11" s="1"/>
      <c r="C11" s="1"/>
      <c r="D11" s="5"/>
      <c r="E11" s="4">
        <f>SUM(E9:E10)</f>
        <v>11632</v>
      </c>
      <c r="F11" s="4"/>
      <c r="G11" s="4">
        <f>SUM(G9:G10)</f>
        <v>818</v>
      </c>
      <c r="H11" s="4">
        <f t="shared" ref="H11:N11" si="4">SUM(H9:H10)</f>
        <v>2624</v>
      </c>
      <c r="I11" s="4">
        <f t="shared" si="4"/>
        <v>1</v>
      </c>
      <c r="J11" s="4"/>
      <c r="K11" s="4"/>
      <c r="L11" s="4"/>
      <c r="M11" s="4">
        <f t="shared" si="4"/>
        <v>3309900</v>
      </c>
      <c r="N11" s="4">
        <f t="shared" si="4"/>
        <v>100000</v>
      </c>
      <c r="O11" s="4">
        <f>SUM(J11:N11)</f>
        <v>3409900</v>
      </c>
      <c r="P11" s="4"/>
      <c r="Q11">
        <v>662</v>
      </c>
      <c r="R11" s="16">
        <v>3024</v>
      </c>
    </row>
    <row r="12" spans="1:18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136</v>
      </c>
      <c r="F12" s="4"/>
      <c r="G12" s="4">
        <v>22</v>
      </c>
      <c r="H12" s="4"/>
      <c r="I12" s="4"/>
      <c r="J12" s="4">
        <v>228900</v>
      </c>
      <c r="K12" s="4">
        <v>228480</v>
      </c>
      <c r="L12" s="4">
        <v>2200000</v>
      </c>
      <c r="M12" s="4">
        <v>485452</v>
      </c>
      <c r="N12" s="4"/>
      <c r="O12" s="4">
        <f>SUM(J12:N12)</f>
        <v>3142832</v>
      </c>
      <c r="P12" s="4"/>
      <c r="Q12">
        <v>1631</v>
      </c>
      <c r="R12" s="16">
        <v>1066</v>
      </c>
    </row>
    <row r="13" spans="1:18" x14ac:dyDescent="0.25">
      <c r="A13" s="1"/>
      <c r="B13" s="1"/>
      <c r="C13" s="1"/>
      <c r="D13" s="5"/>
      <c r="E13" s="4">
        <v>2579</v>
      </c>
      <c r="F13" s="4"/>
      <c r="G13" s="4">
        <v>504</v>
      </c>
      <c r="H13" s="4">
        <v>811</v>
      </c>
      <c r="I13" s="4">
        <v>1</v>
      </c>
      <c r="J13" s="4"/>
      <c r="K13" s="4"/>
      <c r="L13" s="4"/>
      <c r="M13" s="4">
        <v>10917200</v>
      </c>
      <c r="N13" s="4">
        <v>100000</v>
      </c>
      <c r="O13" s="4">
        <f t="shared" ref="O13:O14" si="5">SUM(J13:N13)</f>
        <v>11017200</v>
      </c>
      <c r="P13" s="4"/>
      <c r="Q13">
        <v>9</v>
      </c>
      <c r="R13" s="16">
        <v>61</v>
      </c>
    </row>
    <row r="14" spans="1:18" x14ac:dyDescent="0.25">
      <c r="A14" s="1"/>
      <c r="B14" s="1"/>
      <c r="C14" s="1"/>
      <c r="D14" s="5"/>
      <c r="E14" s="4">
        <f>SUM(E12:E13)</f>
        <v>2715</v>
      </c>
      <c r="F14" s="4"/>
      <c r="G14" s="4">
        <f>SUM(G12:G13)</f>
        <v>526</v>
      </c>
      <c r="H14" s="4">
        <f t="shared" ref="H14:N14" si="6">SUM(H12:H13)</f>
        <v>811</v>
      </c>
      <c r="I14" s="4">
        <f t="shared" si="6"/>
        <v>1</v>
      </c>
      <c r="J14" s="4">
        <f t="shared" si="6"/>
        <v>228900</v>
      </c>
      <c r="K14" s="4">
        <f t="shared" si="6"/>
        <v>228480</v>
      </c>
      <c r="L14" s="4">
        <f t="shared" si="6"/>
        <v>2200000</v>
      </c>
      <c r="M14" s="4">
        <f t="shared" si="6"/>
        <v>11402652</v>
      </c>
      <c r="N14" s="4">
        <f t="shared" si="6"/>
        <v>100000</v>
      </c>
      <c r="O14" s="4">
        <f t="shared" si="5"/>
        <v>14160032</v>
      </c>
      <c r="P14" s="4"/>
      <c r="Q14">
        <v>12</v>
      </c>
      <c r="R14">
        <f>SUM(R3:R13)</f>
        <v>16728</v>
      </c>
    </row>
    <row r="15" spans="1:18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244</v>
      </c>
      <c r="F15" s="4"/>
      <c r="G15" s="4">
        <v>18</v>
      </c>
      <c r="H15" s="4">
        <v>38</v>
      </c>
      <c r="I15" s="4"/>
      <c r="J15" s="4">
        <v>409500</v>
      </c>
      <c r="K15" s="4">
        <v>409920</v>
      </c>
      <c r="L15" s="4">
        <v>3700000</v>
      </c>
      <c r="M15" s="4">
        <v>1235696</v>
      </c>
      <c r="N15" s="4"/>
      <c r="O15" s="4">
        <f>SUM(J15:N15)</f>
        <v>5755116</v>
      </c>
      <c r="P15" s="4"/>
      <c r="Q15">
        <v>10</v>
      </c>
    </row>
    <row r="16" spans="1:18" x14ac:dyDescent="0.25">
      <c r="A16" s="1"/>
      <c r="B16" s="1"/>
      <c r="C16" s="1"/>
      <c r="D16" s="5"/>
      <c r="E16" s="4">
        <v>52</v>
      </c>
      <c r="F16" s="4"/>
      <c r="G16" s="4">
        <v>12</v>
      </c>
      <c r="H16" s="4"/>
      <c r="I16" s="4"/>
      <c r="J16" s="4"/>
      <c r="K16" s="4"/>
      <c r="L16" s="4"/>
      <c r="M16" s="4"/>
      <c r="N16" s="4"/>
      <c r="O16" s="4">
        <f t="shared" ref="O16:O17" si="7">SUM(J16:N16)</f>
        <v>0</v>
      </c>
      <c r="P16" s="4"/>
      <c r="Q16">
        <v>29</v>
      </c>
    </row>
    <row r="17" spans="1:17" x14ac:dyDescent="0.25">
      <c r="A17" s="1"/>
      <c r="B17" s="1"/>
      <c r="C17" s="1"/>
      <c r="D17" s="5"/>
      <c r="E17" s="4">
        <f>SUM(E15:E16)</f>
        <v>296</v>
      </c>
      <c r="F17" s="4"/>
      <c r="G17" s="4">
        <f>SUM(G15:G16)</f>
        <v>30</v>
      </c>
      <c r="H17" s="4">
        <f t="shared" ref="H17:N17" si="8">SUM(H15:H16)</f>
        <v>38</v>
      </c>
      <c r="I17" s="4">
        <f t="shared" si="8"/>
        <v>0</v>
      </c>
      <c r="J17" s="4">
        <f t="shared" si="8"/>
        <v>409500</v>
      </c>
      <c r="K17" s="4">
        <f t="shared" si="8"/>
        <v>409920</v>
      </c>
      <c r="L17" s="4">
        <f t="shared" si="8"/>
        <v>3700000</v>
      </c>
      <c r="M17" s="4">
        <f t="shared" si="8"/>
        <v>1235696</v>
      </c>
      <c r="N17" s="4">
        <f t="shared" si="8"/>
        <v>0</v>
      </c>
      <c r="O17" s="4">
        <f t="shared" si="7"/>
        <v>5755116</v>
      </c>
      <c r="P17" s="4"/>
      <c r="Q17">
        <v>13</v>
      </c>
    </row>
    <row r="18" spans="1:17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432</v>
      </c>
      <c r="F18" s="4"/>
      <c r="G18" s="4">
        <v>128</v>
      </c>
      <c r="H18" s="4"/>
      <c r="I18" s="4">
        <v>2</v>
      </c>
      <c r="J18" s="4">
        <v>725550</v>
      </c>
      <c r="K18" s="4">
        <v>725760</v>
      </c>
      <c r="L18" s="4">
        <v>12700000</v>
      </c>
      <c r="M18" s="4">
        <v>2824448</v>
      </c>
      <c r="N18" s="4">
        <v>200000</v>
      </c>
      <c r="O18" s="4">
        <f>SUM(J18:N18)</f>
        <v>17175758</v>
      </c>
      <c r="P18" s="4"/>
      <c r="Q18">
        <f>SUM(Q3:Q17)</f>
        <v>10483</v>
      </c>
    </row>
    <row r="19" spans="1:17" x14ac:dyDescent="0.25">
      <c r="A19" s="1"/>
      <c r="B19" s="1"/>
      <c r="C19" s="1"/>
      <c r="D19" s="5"/>
      <c r="E19" s="4">
        <v>47</v>
      </c>
      <c r="F19" s="4"/>
      <c r="G19" s="4">
        <v>10</v>
      </c>
      <c r="H19" s="4"/>
      <c r="I19" s="4"/>
      <c r="J19" s="4"/>
      <c r="K19" s="4"/>
      <c r="L19" s="4"/>
      <c r="M19" s="4"/>
      <c r="N19" s="4"/>
      <c r="O19" s="4">
        <f t="shared" ref="O19:O20" si="9">SUM(J19:N19)</f>
        <v>0</v>
      </c>
      <c r="P19" s="4"/>
    </row>
    <row r="20" spans="1:17" x14ac:dyDescent="0.25">
      <c r="A20" s="1"/>
      <c r="B20" s="1"/>
      <c r="C20" s="1"/>
      <c r="D20" s="5"/>
      <c r="E20" s="4">
        <f>SUM(E18:E19)</f>
        <v>479</v>
      </c>
      <c r="F20" s="4"/>
      <c r="G20" s="4">
        <f>SUM(G18:G19)</f>
        <v>138</v>
      </c>
      <c r="H20" s="4">
        <f t="shared" ref="H20:N20" si="10">SUM(H18:H19)</f>
        <v>0</v>
      </c>
      <c r="I20" s="4">
        <f t="shared" si="10"/>
        <v>2</v>
      </c>
      <c r="J20" s="4">
        <f t="shared" si="10"/>
        <v>725550</v>
      </c>
      <c r="K20" s="4">
        <f t="shared" si="10"/>
        <v>725760</v>
      </c>
      <c r="L20" s="4">
        <f t="shared" si="10"/>
        <v>12700000</v>
      </c>
      <c r="M20" s="4">
        <f t="shared" si="10"/>
        <v>2824448</v>
      </c>
      <c r="N20" s="4">
        <f t="shared" si="10"/>
        <v>200000</v>
      </c>
      <c r="O20" s="4">
        <f t="shared" si="9"/>
        <v>17175758</v>
      </c>
      <c r="P20" s="4"/>
    </row>
    <row r="21" spans="1:17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309</v>
      </c>
      <c r="F21" s="4"/>
      <c r="G21" s="4">
        <v>11</v>
      </c>
      <c r="H21" s="4">
        <v>52</v>
      </c>
      <c r="I21" s="4"/>
      <c r="J21" s="4">
        <v>81900</v>
      </c>
      <c r="K21" s="4">
        <v>82320</v>
      </c>
      <c r="L21" s="4">
        <v>1100000</v>
      </c>
      <c r="M21" s="4">
        <v>1390158</v>
      </c>
      <c r="N21" s="4"/>
      <c r="O21" s="4">
        <f>SUM(J21:N21)</f>
        <v>2654378</v>
      </c>
      <c r="P21" s="4"/>
    </row>
    <row r="22" spans="1:17" x14ac:dyDescent="0.25">
      <c r="A22" s="1"/>
      <c r="B22" s="1"/>
      <c r="C22" s="1"/>
      <c r="D22" s="5"/>
      <c r="E22" s="4">
        <v>114</v>
      </c>
      <c r="F22" s="4"/>
      <c r="G22" s="4">
        <v>29</v>
      </c>
      <c r="H22" s="4"/>
      <c r="I22" s="4"/>
      <c r="J22" s="4"/>
      <c r="K22" s="4"/>
      <c r="L22" s="4"/>
      <c r="M22" s="4"/>
      <c r="N22" s="4"/>
      <c r="O22" s="4">
        <f t="shared" ref="O22:O24" si="11">SUM(J22:N22)</f>
        <v>0</v>
      </c>
      <c r="P22" s="4"/>
    </row>
    <row r="23" spans="1:17" x14ac:dyDescent="0.25">
      <c r="A23" s="1"/>
      <c r="B23" s="1"/>
      <c r="C23" s="1"/>
      <c r="D23" s="5"/>
      <c r="E23" s="4">
        <f>SUM(E21:E22)</f>
        <v>423</v>
      </c>
      <c r="F23" s="4"/>
      <c r="G23" s="4">
        <f>SUM(G21:G22)</f>
        <v>40</v>
      </c>
      <c r="H23" s="4">
        <f t="shared" ref="H23:M23" si="12">SUM(H21:H22)</f>
        <v>52</v>
      </c>
      <c r="I23" s="4">
        <f t="shared" si="12"/>
        <v>0</v>
      </c>
      <c r="J23" s="4">
        <f t="shared" si="12"/>
        <v>81900</v>
      </c>
      <c r="K23" s="4">
        <f t="shared" si="12"/>
        <v>82320</v>
      </c>
      <c r="L23" s="4">
        <f t="shared" si="12"/>
        <v>1100000</v>
      </c>
      <c r="M23" s="4">
        <f t="shared" si="12"/>
        <v>1390158</v>
      </c>
      <c r="N23" s="4">
        <f>SUM(N21:N22)</f>
        <v>0</v>
      </c>
      <c r="O23" s="4">
        <f t="shared" si="11"/>
        <v>2654378</v>
      </c>
      <c r="P23" s="4"/>
    </row>
    <row r="24" spans="1:17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/>
      <c r="M24" s="4">
        <v>3100000</v>
      </c>
      <c r="N24" s="4"/>
      <c r="O24" s="4">
        <f t="shared" si="11"/>
        <v>3100000</v>
      </c>
      <c r="P24" s="4"/>
    </row>
    <row r="25" spans="1:17" x14ac:dyDescent="0.25">
      <c r="A25" s="1" t="s">
        <v>746</v>
      </c>
      <c r="B25" s="1"/>
      <c r="C25" s="1"/>
      <c r="D25" s="5"/>
      <c r="E25" s="4">
        <f>E3+E12+E6+E15+E9+E21+E18</f>
        <v>13542</v>
      </c>
      <c r="F25" s="4"/>
      <c r="G25" s="4">
        <f t="shared" ref="G25:L25" si="13">G3+G12+G6+G15+G9+G21+G18</f>
        <v>389</v>
      </c>
      <c r="H25" s="4">
        <f t="shared" si="13"/>
        <v>1867</v>
      </c>
      <c r="I25" s="4">
        <f t="shared" si="13"/>
        <v>6</v>
      </c>
      <c r="J25" s="4">
        <f t="shared" si="13"/>
        <v>2835000</v>
      </c>
      <c r="K25" s="4">
        <f t="shared" si="13"/>
        <v>2835840</v>
      </c>
      <c r="L25" s="4">
        <f t="shared" si="13"/>
        <v>40300000</v>
      </c>
      <c r="M25" s="4">
        <f>M3+M12+M6+M15+M9+M21+M18+M24</f>
        <v>13669614</v>
      </c>
      <c r="N25" s="4">
        <f>N3+N12+N6+N15+N9+N21+N18</f>
        <v>600000</v>
      </c>
      <c r="O25" s="4">
        <f>SUM(J25:N25)</f>
        <v>60240454</v>
      </c>
      <c r="P25" s="4"/>
    </row>
    <row r="26" spans="1:17" x14ac:dyDescent="0.25">
      <c r="A26" s="1" t="s">
        <v>747</v>
      </c>
      <c r="B26" s="1"/>
      <c r="C26" s="1"/>
      <c r="D26" s="5"/>
      <c r="E26" s="8" t="e">
        <f>E27-E25</f>
        <v>#REF!</v>
      </c>
      <c r="F26" s="8"/>
      <c r="G26" s="8" t="e">
        <f>G27-G25</f>
        <v>#REF!</v>
      </c>
      <c r="H26" s="8" t="e">
        <f t="shared" ref="H26:O26" si="14">H27-H25</f>
        <v>#REF!</v>
      </c>
      <c r="I26" s="8" t="e">
        <f t="shared" si="14"/>
        <v>#REF!</v>
      </c>
      <c r="J26" s="8" t="e">
        <f t="shared" si="14"/>
        <v>#REF!</v>
      </c>
      <c r="K26" s="8" t="e">
        <f t="shared" si="14"/>
        <v>#REF!</v>
      </c>
      <c r="L26" s="8" t="e">
        <f t="shared" si="14"/>
        <v>#REF!</v>
      </c>
      <c r="M26" s="8" t="e">
        <f t="shared" si="14"/>
        <v>#REF!</v>
      </c>
      <c r="N26" s="8" t="e">
        <f t="shared" si="14"/>
        <v>#REF!</v>
      </c>
      <c r="O26" s="8" t="e">
        <f t="shared" si="14"/>
        <v>#REF!</v>
      </c>
      <c r="P26" s="4"/>
    </row>
    <row r="27" spans="1:17" x14ac:dyDescent="0.25">
      <c r="A27" s="1" t="s">
        <v>8</v>
      </c>
      <c r="B27" s="1"/>
      <c r="C27" s="1"/>
      <c r="D27" s="5"/>
      <c r="E27" s="4" t="e">
        <f>Tsp!#REF!</f>
        <v>#REF!</v>
      </c>
      <c r="F27" s="4" t="e">
        <f>Tsp!#REF!</f>
        <v>#REF!</v>
      </c>
      <c r="G27" s="4" t="e">
        <f>Tsp!#REF!</f>
        <v>#REF!</v>
      </c>
      <c r="H27" s="4" t="e">
        <f>Tsp!#REF!</f>
        <v>#REF!</v>
      </c>
      <c r="I27" s="4" t="e">
        <f>Tsp!#REF!</f>
        <v>#REF!</v>
      </c>
      <c r="J27" s="4" t="e">
        <f>Tsp!#REF!</f>
        <v>#REF!</v>
      </c>
      <c r="K27" s="4" t="e">
        <f>Tsp!#REF!</f>
        <v>#REF!</v>
      </c>
      <c r="L27" s="4" t="e">
        <f>Tsp!#REF!</f>
        <v>#REF!</v>
      </c>
      <c r="M27" s="4" t="e">
        <f>Tsp!#REF!</f>
        <v>#REF!</v>
      </c>
      <c r="N27" s="4" t="e">
        <f>Tsp!#REF!</f>
        <v>#REF!</v>
      </c>
      <c r="O27" s="4" t="e">
        <f>Tsp!#REF!</f>
        <v>#REF!</v>
      </c>
      <c r="P27" s="4"/>
    </row>
    <row r="28" spans="1:17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7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>
        <v>264</v>
      </c>
      <c r="F29" s="4"/>
      <c r="G29" s="4"/>
      <c r="H29" s="4">
        <v>56</v>
      </c>
      <c r="I29" s="4"/>
      <c r="J29" s="4">
        <v>174600</v>
      </c>
      <c r="K29" s="4"/>
      <c r="L29" s="4"/>
      <c r="M29" s="4">
        <v>455280</v>
      </c>
      <c r="N29" s="4"/>
      <c r="O29" s="4">
        <f>SUM(J29:N29)</f>
        <v>629880</v>
      </c>
      <c r="P29" s="4"/>
    </row>
    <row r="30" spans="1:17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>
        <v>389</v>
      </c>
      <c r="F30" s="4"/>
      <c r="G30" s="4"/>
      <c r="H30" s="4">
        <v>72</v>
      </c>
      <c r="I30" s="4"/>
      <c r="J30" s="4"/>
      <c r="K30" s="4">
        <v>956940</v>
      </c>
      <c r="L30" s="4"/>
      <c r="M30" s="4"/>
      <c r="N30" s="4"/>
      <c r="O30" s="4">
        <f t="shared" ref="O30:O32" si="15">SUM(J30:N30)</f>
        <v>956940</v>
      </c>
      <c r="P30" s="4"/>
    </row>
    <row r="31" spans="1:17" x14ac:dyDescent="0.25">
      <c r="A31" s="1"/>
      <c r="B31" s="1"/>
      <c r="C31" s="1"/>
      <c r="D31" s="5"/>
      <c r="E31" s="4">
        <v>585</v>
      </c>
      <c r="F31" s="4"/>
      <c r="G31" s="4"/>
      <c r="H31" s="4">
        <v>121</v>
      </c>
      <c r="I31" s="4"/>
      <c r="J31" s="4">
        <v>135000</v>
      </c>
      <c r="K31" s="4">
        <v>2147580</v>
      </c>
      <c r="L31" s="4"/>
      <c r="M31" s="4"/>
      <c r="N31" s="4"/>
      <c r="O31" s="4">
        <f t="shared" si="15"/>
        <v>2282580</v>
      </c>
      <c r="P31" s="4"/>
    </row>
    <row r="32" spans="1:17" x14ac:dyDescent="0.25">
      <c r="A32" s="1"/>
      <c r="B32" s="1"/>
      <c r="C32" s="1"/>
      <c r="D32" s="5"/>
      <c r="E32" s="4">
        <f>SUM(E30:E31)</f>
        <v>974</v>
      </c>
      <c r="F32" s="4"/>
      <c r="G32" s="4">
        <f>SUM(G30:G31)</f>
        <v>0</v>
      </c>
      <c r="H32" s="4">
        <f t="shared" ref="H32:N32" si="16">SUM(H30:H31)</f>
        <v>193</v>
      </c>
      <c r="I32" s="4">
        <f t="shared" si="16"/>
        <v>0</v>
      </c>
      <c r="J32" s="4">
        <f t="shared" si="16"/>
        <v>135000</v>
      </c>
      <c r="K32" s="4">
        <f t="shared" si="16"/>
        <v>3104520</v>
      </c>
      <c r="L32" s="4">
        <f t="shared" si="16"/>
        <v>0</v>
      </c>
      <c r="M32" s="4">
        <f t="shared" si="16"/>
        <v>0</v>
      </c>
      <c r="N32" s="4">
        <f t="shared" si="16"/>
        <v>0</v>
      </c>
      <c r="O32" s="4">
        <f t="shared" si="15"/>
        <v>3239520</v>
      </c>
      <c r="P32" s="4"/>
    </row>
    <row r="33" spans="1:16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716</v>
      </c>
      <c r="F33" s="4"/>
      <c r="G33" s="4">
        <v>4</v>
      </c>
      <c r="H33" s="4">
        <v>149</v>
      </c>
      <c r="I33" s="4">
        <v>1</v>
      </c>
      <c r="J33" s="4">
        <v>537750</v>
      </c>
      <c r="K33" s="4"/>
      <c r="L33" s="4"/>
      <c r="M33" s="4">
        <v>1299634</v>
      </c>
      <c r="N33" s="4"/>
      <c r="O33" s="4">
        <f>SUM(J33:N33)</f>
        <v>1837384</v>
      </c>
      <c r="P33" s="4"/>
    </row>
    <row r="34" spans="1:16" x14ac:dyDescent="0.25">
      <c r="A34" s="1"/>
      <c r="B34" s="1"/>
      <c r="C34" s="1"/>
      <c r="D34" s="5"/>
      <c r="E34" s="4">
        <v>737</v>
      </c>
      <c r="F34" s="4"/>
      <c r="G34" s="4">
        <v>9</v>
      </c>
      <c r="H34" s="4">
        <v>158</v>
      </c>
      <c r="I34" s="4"/>
      <c r="J34" s="4"/>
      <c r="K34" s="4"/>
      <c r="L34" s="4"/>
      <c r="M34" s="4"/>
      <c r="N34" s="4"/>
      <c r="O34" s="4">
        <f t="shared" ref="O34:O35" si="17">SUM(J34:N34)</f>
        <v>0</v>
      </c>
      <c r="P34" s="4"/>
    </row>
    <row r="35" spans="1:16" x14ac:dyDescent="0.25">
      <c r="A35" s="1"/>
      <c r="B35" s="1"/>
      <c r="C35" s="1"/>
      <c r="D35" s="5"/>
      <c r="E35" s="4">
        <f>SUM(E33:E34)</f>
        <v>1453</v>
      </c>
      <c r="F35" s="4"/>
      <c r="G35" s="4">
        <f>SUM(G33:G34)</f>
        <v>13</v>
      </c>
      <c r="H35" s="4">
        <f t="shared" ref="H35:N35" si="18">SUM(H33:H34)</f>
        <v>307</v>
      </c>
      <c r="I35" s="4">
        <f t="shared" si="18"/>
        <v>1</v>
      </c>
      <c r="J35" s="4">
        <f t="shared" si="18"/>
        <v>537750</v>
      </c>
      <c r="K35" s="4">
        <f t="shared" si="18"/>
        <v>0</v>
      </c>
      <c r="L35" s="4">
        <f t="shared" si="18"/>
        <v>0</v>
      </c>
      <c r="M35" s="4">
        <f t="shared" si="18"/>
        <v>1299634</v>
      </c>
      <c r="N35" s="4">
        <f t="shared" si="18"/>
        <v>0</v>
      </c>
      <c r="O35" s="4">
        <f t="shared" si="17"/>
        <v>1837384</v>
      </c>
      <c r="P35" s="4"/>
    </row>
    <row r="36" spans="1:16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/>
      <c r="F36" s="4"/>
      <c r="G36" s="4">
        <v>12</v>
      </c>
      <c r="H36" s="4">
        <v>2</v>
      </c>
      <c r="I36" s="4"/>
      <c r="J36" s="4"/>
      <c r="K36" s="4"/>
      <c r="L36" s="4"/>
      <c r="M36" s="4">
        <v>281052</v>
      </c>
      <c r="N36" s="4"/>
      <c r="O36" s="4">
        <f>SUM(J36:N36)</f>
        <v>281052</v>
      </c>
      <c r="P36" s="4"/>
    </row>
    <row r="37" spans="1:16" x14ac:dyDescent="0.25">
      <c r="E37" s="13">
        <v>3500</v>
      </c>
      <c r="F37" s="16"/>
      <c r="H37" s="13">
        <v>845</v>
      </c>
      <c r="M37">
        <v>1008120</v>
      </c>
      <c r="O37" s="4">
        <f>SUM(J37:N37)</f>
        <v>1008120</v>
      </c>
    </row>
    <row r="38" spans="1:16" x14ac:dyDescent="0.25">
      <c r="E38" s="8">
        <f>SUM(E36:E37)</f>
        <v>3500</v>
      </c>
      <c r="F38" s="8"/>
      <c r="G38" s="8">
        <f>SUM(G36:G37)</f>
        <v>12</v>
      </c>
      <c r="H38" s="8">
        <f t="shared" ref="H38:N38" si="19">SUM(H36:H37)</f>
        <v>847</v>
      </c>
      <c r="I38" s="8">
        <f t="shared" si="19"/>
        <v>0</v>
      </c>
      <c r="J38" s="8">
        <f t="shared" si="19"/>
        <v>0</v>
      </c>
      <c r="K38" s="8">
        <f t="shared" si="19"/>
        <v>0</v>
      </c>
      <c r="L38" s="8">
        <f t="shared" si="19"/>
        <v>0</v>
      </c>
      <c r="M38" s="8">
        <f t="shared" si="19"/>
        <v>1289172</v>
      </c>
      <c r="N38" s="8">
        <f t="shared" si="19"/>
        <v>0</v>
      </c>
      <c r="O38" s="4">
        <f>SUM(J38:N38)</f>
        <v>1289172</v>
      </c>
    </row>
    <row r="40" spans="1:16" x14ac:dyDescent="0.25">
      <c r="B40" t="s">
        <v>740</v>
      </c>
      <c r="E40">
        <v>165</v>
      </c>
      <c r="G40">
        <v>142</v>
      </c>
      <c r="H40" s="16">
        <v>32</v>
      </c>
    </row>
    <row r="41" spans="1:16" x14ac:dyDescent="0.25">
      <c r="B41" t="s">
        <v>144</v>
      </c>
      <c r="E41">
        <v>110</v>
      </c>
      <c r="G41">
        <v>19</v>
      </c>
      <c r="H41" s="16">
        <v>19</v>
      </c>
    </row>
    <row r="42" spans="1:16" x14ac:dyDescent="0.25">
      <c r="E42">
        <f>SUM(E40:E41)</f>
        <v>275</v>
      </c>
      <c r="G42">
        <f>SUM(G40:G41)</f>
        <v>161</v>
      </c>
      <c r="H42">
        <f t="shared" ref="H42" si="20">SUM(H40:H41)</f>
        <v>51</v>
      </c>
    </row>
    <row r="43" spans="1:16" x14ac:dyDescent="0.25">
      <c r="B43" t="s">
        <v>742</v>
      </c>
      <c r="E43">
        <v>205</v>
      </c>
      <c r="H43">
        <v>50</v>
      </c>
    </row>
    <row r="44" spans="1:16" x14ac:dyDescent="0.25">
      <c r="B44" t="s">
        <v>77</v>
      </c>
      <c r="E44">
        <v>7227</v>
      </c>
      <c r="H44">
        <v>1700</v>
      </c>
      <c r="J44">
        <v>36450</v>
      </c>
      <c r="M44">
        <v>0</v>
      </c>
      <c r="O44">
        <f>SUM(J44:N44)</f>
        <v>36450</v>
      </c>
    </row>
    <row r="45" spans="1:16" x14ac:dyDescent="0.25">
      <c r="E45">
        <f>SUM(E43:E44)</f>
        <v>7432</v>
      </c>
      <c r="G45">
        <f>SUM(G43:G44)</f>
        <v>0</v>
      </c>
      <c r="H45">
        <f t="shared" ref="H45:N45" si="21">SUM(H43:H44)</f>
        <v>1750</v>
      </c>
      <c r="I45">
        <f t="shared" si="21"/>
        <v>0</v>
      </c>
      <c r="J45">
        <f t="shared" si="21"/>
        <v>36450</v>
      </c>
      <c r="K45">
        <f t="shared" si="21"/>
        <v>0</v>
      </c>
      <c r="L45">
        <f t="shared" si="21"/>
        <v>0</v>
      </c>
      <c r="M45">
        <f t="shared" si="21"/>
        <v>0</v>
      </c>
      <c r="N45">
        <f t="shared" si="21"/>
        <v>0</v>
      </c>
      <c r="O45">
        <f>SUM(J45:N45)</f>
        <v>36450</v>
      </c>
    </row>
  </sheetData>
  <mergeCells count="10">
    <mergeCell ref="I1:I2"/>
    <mergeCell ref="J1:N1"/>
    <mergeCell ref="O1:O2"/>
    <mergeCell ref="P1:P2"/>
    <mergeCell ref="A1:A2"/>
    <mergeCell ref="B1:B2"/>
    <mergeCell ref="C1:C2"/>
    <mergeCell ref="D1:D2"/>
    <mergeCell ref="G1:H1"/>
    <mergeCell ref="E1:E2"/>
  </mergeCells>
  <dataValidations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2015-08-09T10:14:53Z</cp:lastPrinted>
  <dcterms:created xsi:type="dcterms:W3CDTF">2015-08-05T07:47:54Z</dcterms:created>
  <dcterms:modified xsi:type="dcterms:W3CDTF">2015-08-10T04:38:23Z</dcterms:modified>
</cp:coreProperties>
</file>